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S\Desktop\ข้อมูลศบก.ล่าสุด-ปี59\ศบก.-ปี59-สสว.ปรับ\"/>
    </mc:Choice>
  </mc:AlternateContent>
  <bookViews>
    <workbookView xWindow="0" yWindow="0" windowWidth="28800" windowHeight="11700" tabRatio="651" firstSheet="1" activeTab="1"/>
  </bookViews>
  <sheets>
    <sheet name="c1-7-1-รุ่น53-แผน-ก" sheetId="17" r:id="rId1"/>
    <sheet name="c1-7-1-รุ่น56-แผน-ก" sheetId="23" r:id="rId2"/>
    <sheet name="c1-7-1-รุ่น56-แผน-ข" sheetId="24" r:id="rId3"/>
  </sheets>
  <definedNames>
    <definedName name="b" localSheetId="0">#REF!</definedName>
    <definedName name="b" localSheetId="1">#REF!</definedName>
    <definedName name="b" localSheetId="2">#REF!</definedName>
    <definedName name="b">#REF!</definedName>
    <definedName name="_xlnm.Print_Area" localSheetId="0">'c1-7-1-รุ่น53-แผน-ก'!$A$1:$U$63</definedName>
    <definedName name="_xlnm.Print_Area" localSheetId="1">'c1-7-1-รุ่น56-แผน-ก'!$A$1:$U$62</definedName>
    <definedName name="_xlnm.Print_Area" localSheetId="2">'c1-7-1-รุ่น56-แผน-ข'!$A$1:$U$62</definedName>
    <definedName name="_xlnm.Print_Titles" localSheetId="0">'c1-7-1-รุ่น53-แผน-ก'!$2:$5</definedName>
    <definedName name="_xlnm.Print_Titles" localSheetId="1">'c1-7-1-รุ่น56-แผน-ก'!$2:$5</definedName>
    <definedName name="_xlnm.Print_Titles" localSheetId="2">'c1-7-1-รุ่น56-แผน-ข'!$2:$5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24" l="1"/>
  <c r="Q53" i="24"/>
  <c r="P53" i="24"/>
  <c r="O53" i="24"/>
  <c r="L53" i="24"/>
  <c r="K53" i="24"/>
  <c r="J53" i="24"/>
  <c r="I53" i="24"/>
  <c r="H53" i="24"/>
  <c r="F53" i="24"/>
  <c r="E53" i="24"/>
  <c r="D53" i="24"/>
  <c r="C53" i="24"/>
  <c r="U48" i="24"/>
  <c r="S48" i="24"/>
  <c r="T48" i="24" s="1"/>
  <c r="S47" i="24"/>
  <c r="T47" i="24" s="1"/>
  <c r="S46" i="24"/>
  <c r="U45" i="24"/>
  <c r="S45" i="24"/>
  <c r="T45" i="24" s="1"/>
  <c r="B49" i="24"/>
  <c r="B53" i="24" s="1"/>
  <c r="M48" i="24"/>
  <c r="N48" i="24" s="1"/>
  <c r="M47" i="24"/>
  <c r="N47" i="24" s="1"/>
  <c r="M45" i="24"/>
  <c r="N45" i="24" s="1"/>
  <c r="G49" i="24"/>
  <c r="G53" i="24" s="1"/>
  <c r="U49" i="24" l="1"/>
  <c r="U53" i="24"/>
  <c r="M49" i="24"/>
  <c r="N49" i="24" l="1"/>
  <c r="M53" i="24"/>
  <c r="N53" i="24" s="1"/>
  <c r="U21" i="23" l="1"/>
  <c r="U28" i="23"/>
  <c r="M51" i="23"/>
  <c r="N51" i="23" s="1"/>
  <c r="T47" i="23"/>
  <c r="U16" i="23"/>
  <c r="U9" i="23"/>
  <c r="U10" i="23"/>
  <c r="N47" i="23"/>
  <c r="S51" i="23"/>
  <c r="T51" i="23" s="1"/>
  <c r="U39" i="23"/>
  <c r="U43" i="23"/>
  <c r="U45" i="23"/>
  <c r="U47" i="23"/>
  <c r="U36" i="23"/>
  <c r="U37" i="23"/>
  <c r="T32" i="23"/>
  <c r="T36" i="23"/>
  <c r="T41" i="23"/>
  <c r="T42" i="23"/>
  <c r="T46" i="23"/>
  <c r="T26" i="23"/>
  <c r="T21" i="23"/>
  <c r="T10" i="23"/>
  <c r="T14" i="23"/>
  <c r="T8" i="23"/>
  <c r="B52" i="23"/>
  <c r="B49" i="23"/>
  <c r="B29" i="23"/>
  <c r="B23" i="23"/>
  <c r="B17" i="23"/>
  <c r="S49" i="23"/>
  <c r="S48" i="23"/>
  <c r="T48" i="23" s="1"/>
  <c r="S47" i="23"/>
  <c r="S46" i="23"/>
  <c r="S45" i="23"/>
  <c r="S44" i="23"/>
  <c r="T44" i="23" s="1"/>
  <c r="S43" i="23"/>
  <c r="T43" i="23" s="1"/>
  <c r="S42" i="23"/>
  <c r="S41" i="23"/>
  <c r="S40" i="23"/>
  <c r="T40" i="23" s="1"/>
  <c r="S39" i="23"/>
  <c r="T39" i="23" s="1"/>
  <c r="U38" i="23"/>
  <c r="S38" i="23"/>
  <c r="T38" i="23" s="1"/>
  <c r="S37" i="23"/>
  <c r="T37" i="23" s="1"/>
  <c r="S36" i="23"/>
  <c r="S35" i="23"/>
  <c r="T35" i="23" s="1"/>
  <c r="S34" i="23"/>
  <c r="T34" i="23" s="1"/>
  <c r="S33" i="23"/>
  <c r="T33" i="23" s="1"/>
  <c r="U32" i="23"/>
  <c r="S32" i="23"/>
  <c r="S31" i="23"/>
  <c r="T31" i="23" s="1"/>
  <c r="S27" i="23"/>
  <c r="T27" i="23" s="1"/>
  <c r="U26" i="23"/>
  <c r="S25" i="23"/>
  <c r="S29" i="23" s="1"/>
  <c r="S23" i="23"/>
  <c r="S22" i="23"/>
  <c r="S21" i="23"/>
  <c r="S20" i="23"/>
  <c r="T20" i="23" s="1"/>
  <c r="T19" i="23"/>
  <c r="S19" i="23"/>
  <c r="S16" i="23"/>
  <c r="T16" i="23" s="1"/>
  <c r="S15" i="23"/>
  <c r="T15" i="23" s="1"/>
  <c r="S14" i="23"/>
  <c r="S13" i="23"/>
  <c r="S12" i="23"/>
  <c r="T12" i="23" s="1"/>
  <c r="S11" i="23"/>
  <c r="T11" i="23" s="1"/>
  <c r="S10" i="23"/>
  <c r="S9" i="23"/>
  <c r="T9" i="23" s="1"/>
  <c r="U8" i="23"/>
  <c r="S8" i="23"/>
  <c r="S7" i="23"/>
  <c r="M52" i="23"/>
  <c r="M48" i="23"/>
  <c r="M47" i="23"/>
  <c r="M46" i="23"/>
  <c r="N46" i="23" s="1"/>
  <c r="M45" i="23"/>
  <c r="N45" i="23" s="1"/>
  <c r="M44" i="23"/>
  <c r="N44" i="23" s="1"/>
  <c r="M43" i="23"/>
  <c r="N43" i="23" s="1"/>
  <c r="M42" i="23"/>
  <c r="N42" i="23" s="1"/>
  <c r="M41" i="23"/>
  <c r="N41" i="23" s="1"/>
  <c r="M40" i="23"/>
  <c r="N40" i="23" s="1"/>
  <c r="M39" i="23"/>
  <c r="N39" i="23" s="1"/>
  <c r="M38" i="23"/>
  <c r="N38" i="23" s="1"/>
  <c r="M37" i="23"/>
  <c r="N37" i="23" s="1"/>
  <c r="M36" i="23"/>
  <c r="N36" i="23" s="1"/>
  <c r="M35" i="23"/>
  <c r="N35" i="23" s="1"/>
  <c r="M34" i="23"/>
  <c r="N34" i="23" s="1"/>
  <c r="M33" i="23"/>
  <c r="N33" i="23" s="1"/>
  <c r="M32" i="23"/>
  <c r="N32" i="23" s="1"/>
  <c r="M31" i="23"/>
  <c r="M28" i="23"/>
  <c r="N28" i="23" s="1"/>
  <c r="M27" i="23"/>
  <c r="N27" i="23" s="1"/>
  <c r="M26" i="23"/>
  <c r="N26" i="23" s="1"/>
  <c r="M25" i="23"/>
  <c r="M22" i="23"/>
  <c r="M21" i="23"/>
  <c r="N21" i="23" s="1"/>
  <c r="M20" i="23"/>
  <c r="N20" i="23" s="1"/>
  <c r="M19" i="23"/>
  <c r="M16" i="23"/>
  <c r="N16" i="23" s="1"/>
  <c r="M15" i="23"/>
  <c r="N15" i="23" s="1"/>
  <c r="M14" i="23"/>
  <c r="N14" i="23" s="1"/>
  <c r="M13" i="23"/>
  <c r="M12" i="23"/>
  <c r="N12" i="23" s="1"/>
  <c r="M11" i="23"/>
  <c r="N11" i="23" s="1"/>
  <c r="M10" i="23"/>
  <c r="N10" i="23" s="1"/>
  <c r="M9" i="23"/>
  <c r="N9" i="23" s="1"/>
  <c r="M8" i="23"/>
  <c r="N8" i="23" s="1"/>
  <c r="M7" i="23"/>
  <c r="M17" i="23" s="1"/>
  <c r="M23" i="23" l="1"/>
  <c r="N23" i="23" s="1"/>
  <c r="M49" i="23"/>
  <c r="S17" i="23"/>
  <c r="T23" i="23"/>
  <c r="B53" i="23"/>
  <c r="N49" i="23"/>
  <c r="S52" i="23"/>
  <c r="S53" i="23"/>
  <c r="N52" i="23"/>
  <c r="T52" i="23"/>
  <c r="T29" i="23"/>
  <c r="T17" i="23"/>
  <c r="T49" i="23"/>
  <c r="T25" i="23"/>
  <c r="N17" i="23"/>
  <c r="M29" i="23"/>
  <c r="N29" i="23" s="1"/>
  <c r="N31" i="23"/>
  <c r="T53" i="23" l="1"/>
  <c r="M53" i="23"/>
  <c r="N53" i="23" s="1"/>
  <c r="D53" i="23" l="1"/>
  <c r="C53" i="23"/>
  <c r="H49" i="23"/>
  <c r="G49" i="23"/>
  <c r="F49" i="23"/>
  <c r="E49" i="23"/>
  <c r="U49" i="23" s="1"/>
  <c r="I29" i="23"/>
  <c r="I53" i="23" s="1"/>
  <c r="G29" i="23"/>
  <c r="F29" i="23"/>
  <c r="H23" i="23"/>
  <c r="G23" i="23"/>
  <c r="F23" i="23"/>
  <c r="H17" i="23"/>
  <c r="G17" i="23"/>
  <c r="G53" i="23" s="1"/>
  <c r="F17" i="23"/>
  <c r="H53" i="23" l="1"/>
  <c r="U29" i="23"/>
  <c r="U23" i="23"/>
  <c r="E53" i="23"/>
  <c r="U53" i="23" s="1"/>
  <c r="F53" i="23"/>
  <c r="U17" i="23"/>
  <c r="S44" i="24"/>
  <c r="S43" i="24"/>
  <c r="S42" i="24"/>
  <c r="S41" i="24"/>
  <c r="S40" i="24"/>
  <c r="S39" i="24"/>
  <c r="S38" i="24"/>
  <c r="S37" i="24"/>
  <c r="S49" i="24" l="1"/>
  <c r="B39" i="17"/>
  <c r="T49" i="24" l="1"/>
  <c r="S53" i="24"/>
  <c r="T53" i="24" s="1"/>
  <c r="B12" i="17"/>
  <c r="B29" i="17"/>
  <c r="B25" i="17"/>
  <c r="U25" i="17" l="1"/>
  <c r="W18" i="17"/>
  <c r="X18" i="17" s="1"/>
  <c r="W24" i="17"/>
  <c r="X24" i="17" s="1"/>
  <c r="W30" i="17"/>
  <c r="X30" i="17" s="1"/>
  <c r="W48" i="17"/>
  <c r="X48" i="17" s="1"/>
  <c r="W50" i="17"/>
  <c r="X50" i="17" s="1"/>
  <c r="W51" i="17"/>
  <c r="X51" i="17" s="1"/>
  <c r="U33" i="17" l="1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32" i="17"/>
  <c r="U28" i="17"/>
  <c r="U27" i="17"/>
  <c r="U26" i="17"/>
  <c r="U20" i="17"/>
  <c r="U19" i="17"/>
  <c r="U16" i="17"/>
  <c r="U15" i="17"/>
  <c r="U8" i="17"/>
  <c r="U10" i="17"/>
  <c r="U11" i="17"/>
  <c r="U12" i="17"/>
  <c r="U7" i="17"/>
  <c r="D52" i="17" l="1"/>
  <c r="E52" i="17"/>
  <c r="F52" i="17"/>
  <c r="G52" i="17"/>
  <c r="H52" i="17"/>
  <c r="I52" i="17"/>
  <c r="J52" i="17"/>
  <c r="K52" i="17"/>
  <c r="L52" i="17"/>
  <c r="M52" i="17"/>
  <c r="W52" i="17" s="1"/>
  <c r="X52" i="17" s="1"/>
  <c r="C52" i="17"/>
  <c r="D49" i="17"/>
  <c r="E49" i="17"/>
  <c r="F49" i="17"/>
  <c r="F53" i="17" s="1"/>
  <c r="G49" i="17"/>
  <c r="H49" i="17"/>
  <c r="I49" i="17"/>
  <c r="J49" i="17"/>
  <c r="J53" i="17" s="1"/>
  <c r="K49" i="17"/>
  <c r="L49" i="17"/>
  <c r="C49" i="17"/>
  <c r="M47" i="17"/>
  <c r="W47" i="17" s="1"/>
  <c r="X47" i="17" s="1"/>
  <c r="M46" i="17"/>
  <c r="M45" i="17"/>
  <c r="M44" i="17"/>
  <c r="M43" i="17"/>
  <c r="M42" i="17"/>
  <c r="M41" i="17"/>
  <c r="M40" i="17"/>
  <c r="M39" i="17"/>
  <c r="N39" i="17" s="1"/>
  <c r="M38" i="17"/>
  <c r="M37" i="17"/>
  <c r="M36" i="17"/>
  <c r="M35" i="17"/>
  <c r="M34" i="17"/>
  <c r="M33" i="17"/>
  <c r="M32" i="17"/>
  <c r="M31" i="17"/>
  <c r="W31" i="17" s="1"/>
  <c r="X31" i="17" s="1"/>
  <c r="L29" i="17"/>
  <c r="K29" i="17"/>
  <c r="J29" i="17"/>
  <c r="I29" i="17"/>
  <c r="H29" i="17"/>
  <c r="G29" i="17"/>
  <c r="F29" i="17"/>
  <c r="E29" i="17"/>
  <c r="D29" i="17"/>
  <c r="C29" i="17"/>
  <c r="M28" i="17"/>
  <c r="M27" i="17"/>
  <c r="M26" i="17"/>
  <c r="M25" i="17"/>
  <c r="L23" i="17"/>
  <c r="K23" i="17"/>
  <c r="J23" i="17"/>
  <c r="I23" i="17"/>
  <c r="H23" i="17"/>
  <c r="G23" i="17"/>
  <c r="F23" i="17"/>
  <c r="E23" i="17"/>
  <c r="D23" i="17"/>
  <c r="C23" i="17"/>
  <c r="U23" i="17" s="1"/>
  <c r="M22" i="17"/>
  <c r="W22" i="17" s="1"/>
  <c r="X22" i="17" s="1"/>
  <c r="M21" i="17"/>
  <c r="W21" i="17" s="1"/>
  <c r="X21" i="17" s="1"/>
  <c r="M20" i="17"/>
  <c r="M19" i="17"/>
  <c r="L17" i="17"/>
  <c r="K17" i="17"/>
  <c r="J17" i="17"/>
  <c r="I17" i="17"/>
  <c r="H17" i="17"/>
  <c r="G17" i="17"/>
  <c r="F17" i="17"/>
  <c r="E17" i="17"/>
  <c r="D17" i="17"/>
  <c r="C17" i="17"/>
  <c r="M16" i="17"/>
  <c r="M15" i="17"/>
  <c r="M14" i="17"/>
  <c r="M13" i="17"/>
  <c r="W13" i="17" s="1"/>
  <c r="X13" i="17" s="1"/>
  <c r="M12" i="17"/>
  <c r="M11" i="17"/>
  <c r="M10" i="17"/>
  <c r="M9" i="17"/>
  <c r="W9" i="17" s="1"/>
  <c r="X9" i="17" s="1"/>
  <c r="M8" i="17"/>
  <c r="M7" i="17"/>
  <c r="W12" i="17" l="1"/>
  <c r="X12" i="17" s="1"/>
  <c r="N12" i="17"/>
  <c r="N7" i="17"/>
  <c r="W7" i="17"/>
  <c r="X7" i="17" s="1"/>
  <c r="N11" i="17"/>
  <c r="W11" i="17"/>
  <c r="X11" i="17" s="1"/>
  <c r="N27" i="17"/>
  <c r="N35" i="17"/>
  <c r="W35" i="17"/>
  <c r="X35" i="17" s="1"/>
  <c r="N43" i="17"/>
  <c r="N8" i="17"/>
  <c r="W8" i="17"/>
  <c r="X8" i="17" s="1"/>
  <c r="N16" i="17"/>
  <c r="W16" i="17"/>
  <c r="X16" i="17" s="1"/>
  <c r="N20" i="17"/>
  <c r="N28" i="17"/>
  <c r="N32" i="17"/>
  <c r="W32" i="17"/>
  <c r="X32" i="17" s="1"/>
  <c r="N36" i="17"/>
  <c r="N40" i="17"/>
  <c r="N44" i="17"/>
  <c r="U49" i="17"/>
  <c r="U17" i="17"/>
  <c r="N25" i="17"/>
  <c r="W25" i="17"/>
  <c r="X25" i="17" s="1"/>
  <c r="N33" i="17"/>
  <c r="N37" i="17"/>
  <c r="W37" i="17"/>
  <c r="X37" i="17" s="1"/>
  <c r="N41" i="17"/>
  <c r="N45" i="17"/>
  <c r="N15" i="17"/>
  <c r="N19" i="17"/>
  <c r="N10" i="17"/>
  <c r="W10" i="17"/>
  <c r="X10" i="17" s="1"/>
  <c r="N14" i="17"/>
  <c r="N26" i="17"/>
  <c r="U29" i="17"/>
  <c r="N34" i="17"/>
  <c r="W34" i="17"/>
  <c r="X34" i="17" s="1"/>
  <c r="N38" i="17"/>
  <c r="N42" i="17"/>
  <c r="W42" i="17"/>
  <c r="X42" i="17" s="1"/>
  <c r="N46" i="17"/>
  <c r="C53" i="17"/>
  <c r="I53" i="17"/>
  <c r="E53" i="17"/>
  <c r="L53" i="17"/>
  <c r="H53" i="17"/>
  <c r="D53" i="17"/>
  <c r="G53" i="17"/>
  <c r="K53" i="17"/>
  <c r="M49" i="17"/>
  <c r="M23" i="17"/>
  <c r="M29" i="17"/>
  <c r="M17" i="17"/>
  <c r="U53" i="17" l="1"/>
  <c r="M53" i="17"/>
  <c r="R49" i="17" l="1"/>
  <c r="Q49" i="17"/>
  <c r="P49" i="17"/>
  <c r="O49" i="17"/>
  <c r="S46" i="17"/>
  <c r="S45" i="17"/>
  <c r="S44" i="17"/>
  <c r="S43" i="17"/>
  <c r="S41" i="17"/>
  <c r="S40" i="17"/>
  <c r="S39" i="17"/>
  <c r="T39" i="17" s="1"/>
  <c r="S38" i="17"/>
  <c r="S36" i="17"/>
  <c r="S33" i="17"/>
  <c r="S28" i="17"/>
  <c r="S27" i="17"/>
  <c r="S26" i="17"/>
  <c r="S20" i="17"/>
  <c r="S19" i="17"/>
  <c r="S15" i="17"/>
  <c r="S14" i="17"/>
  <c r="B49" i="17"/>
  <c r="B23" i="17"/>
  <c r="B17" i="17"/>
  <c r="B53" i="17" l="1"/>
  <c r="T27" i="17"/>
  <c r="W27" i="17"/>
  <c r="X27" i="17" s="1"/>
  <c r="T43" i="17"/>
  <c r="W43" i="17"/>
  <c r="X43" i="17" s="1"/>
  <c r="T19" i="17"/>
  <c r="W19" i="17"/>
  <c r="X19" i="17" s="1"/>
  <c r="T28" i="17"/>
  <c r="W28" i="17"/>
  <c r="X28" i="17" s="1"/>
  <c r="W39" i="17"/>
  <c r="X39" i="17" s="1"/>
  <c r="T44" i="17"/>
  <c r="W44" i="17"/>
  <c r="X44" i="17" s="1"/>
  <c r="T15" i="17"/>
  <c r="W15" i="17"/>
  <c r="X15" i="17" s="1"/>
  <c r="T38" i="17"/>
  <c r="W38" i="17"/>
  <c r="X38" i="17" s="1"/>
  <c r="T20" i="17"/>
  <c r="W20" i="17"/>
  <c r="X20" i="17" s="1"/>
  <c r="T33" i="17"/>
  <c r="W33" i="17"/>
  <c r="X33" i="17" s="1"/>
  <c r="T40" i="17"/>
  <c r="W40" i="17"/>
  <c r="X40" i="17" s="1"/>
  <c r="T45" i="17"/>
  <c r="W45" i="17"/>
  <c r="X45" i="17" s="1"/>
  <c r="N23" i="17"/>
  <c r="T14" i="17"/>
  <c r="W14" i="17"/>
  <c r="X14" i="17" s="1"/>
  <c r="T26" i="17"/>
  <c r="W26" i="17"/>
  <c r="X26" i="17" s="1"/>
  <c r="T36" i="17"/>
  <c r="W36" i="17"/>
  <c r="X36" i="17" s="1"/>
  <c r="T41" i="17"/>
  <c r="W41" i="17"/>
  <c r="X41" i="17" s="1"/>
  <c r="T46" i="17"/>
  <c r="W46" i="17"/>
  <c r="X46" i="17" s="1"/>
  <c r="N49" i="17"/>
  <c r="N17" i="17"/>
  <c r="N29" i="17"/>
  <c r="S49" i="17"/>
  <c r="W49" i="17" s="1"/>
  <c r="X49" i="17" s="1"/>
  <c r="R29" i="17"/>
  <c r="R53" i="17" s="1"/>
  <c r="Q29" i="17"/>
  <c r="P29" i="17"/>
  <c r="O29" i="17"/>
  <c r="R23" i="17"/>
  <c r="Q23" i="17"/>
  <c r="P23" i="17"/>
  <c r="O23" i="17"/>
  <c r="O17" i="17"/>
  <c r="S17" i="17" s="1"/>
  <c r="W17" i="17" s="1"/>
  <c r="X17" i="17" s="1"/>
  <c r="T17" i="17" l="1"/>
  <c r="N53" i="17"/>
  <c r="P53" i="17"/>
  <c r="Q53" i="17"/>
  <c r="S23" i="17"/>
  <c r="S29" i="17"/>
  <c r="O53" i="17"/>
  <c r="T49" i="17"/>
  <c r="T29" i="17" l="1"/>
  <c r="W29" i="17"/>
  <c r="X29" i="17" s="1"/>
  <c r="T23" i="17"/>
  <c r="W23" i="17"/>
  <c r="X23" i="17" s="1"/>
  <c r="S53" i="17"/>
  <c r="T53" i="17" l="1"/>
  <c r="W53" i="17"/>
  <c r="X53" i="17" s="1"/>
</calcChain>
</file>

<file path=xl/sharedStrings.xml><?xml version="1.0" encoding="utf-8"?>
<sst xmlns="http://schemas.openxmlformats.org/spreadsheetml/2006/main" count="230" uniqueCount="84">
  <si>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</si>
  <si>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</si>
  <si>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</si>
  <si>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</si>
  <si>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</si>
  <si>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</si>
  <si>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</si>
  <si>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</si>
  <si>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</si>
  <si>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</si>
  <si>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</si>
  <si>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</si>
  <si>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</si>
  <si>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</si>
  <si>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</si>
  <si>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</si>
  <si>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3) ภาษาอังกฤษศึกษา</t>
  </si>
  <si>
    <t>4) สหกิจศึกษา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</si>
  <si>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</si>
  <si>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</si>
  <si>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</si>
  <si>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</si>
  <si>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</si>
  <si>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</si>
  <si>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</si>
  <si>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</si>
  <si>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</si>
  <si>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</si>
  <si>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</si>
  <si>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 xml:space="preserve"> ภาพรวมระดับปริญญาโท</t>
  </si>
  <si>
    <t>รวม</t>
  </si>
  <si>
    <t>1) มลพิษสิ่งแวดล้อมและความปลอดภัย</t>
  </si>
  <si>
    <t>4 ปี</t>
  </si>
  <si>
    <t>2 ปี</t>
  </si>
  <si>
    <t>3 ปี</t>
  </si>
  <si>
    <t>5 ปี</t>
  </si>
  <si>
    <t>&gt; 3</t>
  </si>
  <si>
    <t>2 ปี
1 เทอม</t>
  </si>
  <si>
    <t>2 ปี
2 เทอม</t>
  </si>
  <si>
    <t>3 ปี
1 เทอม</t>
  </si>
  <si>
    <t>3 ปี
2 เทอม</t>
  </si>
  <si>
    <t>4 ปี
1 เทอม</t>
  </si>
  <si>
    <t>4 ปี
2 เทอม</t>
  </si>
  <si>
    <t>จำนวนนักศึกษาที่สำเร็จการศึกษาภายในระยะเวลา (ปี)</t>
  </si>
  <si>
    <t>จำนวนนักศึกษาที่ลงทะเบียน
(1)</t>
  </si>
  <si>
    <t xml:space="preserve">จำนวน
(2)
</t>
  </si>
  <si>
    <t xml:space="preserve">ร้อยละ
(2/1)*100
</t>
  </si>
  <si>
    <t>จำนวนนักศึกษา
ที่พ้นสถานภาพในชั้นปีที่</t>
  </si>
  <si>
    <t xml:space="preserve">จำนวน
(3)
</t>
  </si>
  <si>
    <t xml:space="preserve">ร้อยละ
(3/1)*100
</t>
  </si>
  <si>
    <t>1) วิศวกรรมการผลิต</t>
  </si>
  <si>
    <t>2) วิศวกรรมเกษตรและอาหาร</t>
  </si>
  <si>
    <t xml:space="preserve">3) วิศวกรรมขนส่ง </t>
  </si>
  <si>
    <t>4) วิศวกรรมคอมพิวเตอร์</t>
  </si>
  <si>
    <t>5) วิศวกรรมเคมี</t>
  </si>
  <si>
    <t>6) วิศวกรรมเครื่องกล</t>
  </si>
  <si>
    <t>7) วิศวกรรมเซรามิก</t>
  </si>
  <si>
    <t>8) วิศวกรรมโทรคมนาคม</t>
  </si>
  <si>
    <t>9) วิศวกรรมพอลิเมอร์</t>
  </si>
  <si>
    <t>10) วิศวกรรมไฟฟ้า</t>
  </si>
  <si>
    <t>11) วิศวกรรมโยธา</t>
  </si>
  <si>
    <t>12) วิศวกรรมโลหการ</t>
  </si>
  <si>
    <t>13) วิศวกรรมสิ่งแวดล้อม</t>
  </si>
  <si>
    <t>14) วิศวกรรมอุตสาหการ</t>
  </si>
  <si>
    <t>16) เทคโนโลยีธรณี</t>
  </si>
  <si>
    <t>17) การบริหารงานก่อสร้างและสาธารณูปโภค</t>
  </si>
  <si>
    <r>
      <t>ระดับปริญญาโท (</t>
    </r>
    <r>
      <rPr>
        <b/>
        <u/>
        <sz val="18"/>
        <color theme="1"/>
        <rFont val="TH SarabunPSK"/>
        <family val="2"/>
      </rPr>
      <t>แผน ก</t>
    </r>
    <r>
      <rPr>
        <b/>
        <sz val="18"/>
        <color theme="1"/>
        <rFont val="TH SarabunPSK"/>
        <family val="2"/>
      </rPr>
      <t xml:space="preserve"> : เน้นการวิจัยเพื่อทำวิทยานิพนธ์) </t>
    </r>
  </si>
  <si>
    <r>
      <t>ระดับปริญญาโท (</t>
    </r>
    <r>
      <rPr>
        <b/>
        <u/>
        <sz val="18"/>
        <color theme="1"/>
        <rFont val="TH SarabunPSK"/>
        <family val="2"/>
      </rPr>
      <t>แผน ข</t>
    </r>
    <r>
      <rPr>
        <b/>
        <sz val="18"/>
        <color theme="1"/>
        <rFont val="TH SarabunPSK"/>
        <family val="2"/>
      </rPr>
      <t xml:space="preserve"> : เน้นการศึกษารายวิชาโดยไม่มีการทำวิทยานิพนธ์) </t>
    </r>
  </si>
  <si>
    <t>15) แมคคาทรอนิกส์</t>
  </si>
  <si>
    <t>18) วิศวกรรมการจัดการพลังงาน</t>
  </si>
  <si>
    <t>15) วิศวกรรมเมคคาทรอนิกส์</t>
  </si>
  <si>
    <t>คงเหลือ</t>
  </si>
  <si>
    <t>ทำไมจำนวนนักศึกษาที่สำเร็จมากกว่า นศ.ที่ลงทะเบียน (น่าจะควรเท่ากันหรือน้อยกว่า)</t>
  </si>
  <si>
    <t>รวมจำนวนนักศึกษาที่สำเร็จ+พ้นสถานภาพ</t>
  </si>
  <si>
    <t>น่าจะเท่ากับข้อมูลนักศึกษาที่ลงทะเบียน</t>
  </si>
  <si>
    <t>check ข้อมูล</t>
  </si>
  <si>
    <t>จำนวนปี
ที่ใช้ใน
การศึกษา
เฉลี่ย (ปี)</t>
  </si>
  <si>
    <t>(ข้อมูลประกอบตาราง AUN-QA 11-1 ระดับหลักสูตร)</t>
  </si>
  <si>
    <r>
      <t xml:space="preserve">ตารางที่ C.1-7-1 การคงอยู่และการสำเร็จการศึกษาของนักศึกษาระดับปริญญาโท (แผน ก) รุ่นปีการศึกษา 2553 (เมื่อสิ้นภาคการศึกษาที่ 2/2558)  </t>
    </r>
    <r>
      <rPr>
        <b/>
        <sz val="14"/>
        <color rgb="FFC00000"/>
        <rFont val="TH SarabunPSK"/>
        <family val="2"/>
      </rPr>
      <t xml:space="preserve">(ข้อมูล 5 ปี 2 เทอม) </t>
    </r>
  </si>
  <si>
    <t>เดิมลงทะเบียน 8 คน เพิ่มอีก 1 คน  เปลี่ยนระดับ ป.เอก เป็น ป.โท</t>
  </si>
  <si>
    <t xml:space="preserve"> D5340118 นางสาวปารีณา กังวาลวัฒนศิริ  จบ 13 ภาค (4 ปี 1 เทอม)</t>
  </si>
  <si>
    <t>จำนวนปี
ที่ใช้ใน
การศึกษา
เฉลี่ย</t>
  </si>
  <si>
    <t xml:space="preserve">ตารางที่ C.1-7-1 การคงอยู่และการสำเร็จการศึกษาของนักศึกษาระดับปริญญาโท (แผน ก) รุ่นปีการศึกษา 2556 (เมื่อสิ้นภาคการศึกษาที่ 3/2559) </t>
  </si>
  <si>
    <t xml:space="preserve">ตารางที่ C.1-7-1 การคงอยู่และการสำเร็จการศึกษาของนักศึกษาระดับปริญญาโท (แผน ข) รุ่นปีการศึกษา 2556 (เมื่อสิ้นภาคการศึกษาที่ 3/2559)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</si>
</sst>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8"/>
      <color theme="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1"/>
      <color rgb="FFC00000"/>
      <name val="Calibri"/>
      <family val="2"/>
      <charset val="222"/>
      <scheme val="minor"/>
    </font>
    <font>
      <sz val="9"/>
      <color rgb="FFC00000"/>
      <name val="Calibri"/>
      <family val="2"/>
      <charset val="222"/>
      <scheme val="minor"/>
    </font>
    <font>
      <b/>
      <sz val="14"/>
      <color rgb="FFC00000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5">
    <xf numFmtId="0" fontId="0" fillId="0" borderId="0" xfId="0"/>
    <xf numFmtId="0" fontId="1" fillId="0" borderId="6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 indent="1" shrinkToFit="1"/>
    </xf>
    <xf numFmtId="0" fontId="1" fillId="2" borderId="27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 applyProtection="1">
      <alignment horizontal="left" vertical="center" indent="1" shrinkToFit="1"/>
    </xf>
    <xf numFmtId="0" fontId="2" fillId="0" borderId="7" xfId="1" applyFont="1" applyFill="1" applyBorder="1" applyAlignment="1" applyProtection="1">
      <alignment horizontal="left" vertical="center" indent="1" shrinkToFit="1"/>
    </xf>
    <xf numFmtId="0" fontId="2" fillId="0" borderId="18" xfId="0" applyFont="1" applyFill="1" applyBorder="1" applyAlignment="1" applyProtection="1">
      <alignment horizontal="left" vertical="center" indent="1" shrinkToFit="1"/>
    </xf>
    <xf numFmtId="0" fontId="2" fillId="0" borderId="24" xfId="0" applyFont="1" applyFill="1" applyBorder="1" applyAlignment="1" applyProtection="1">
      <alignment horizontal="left" vertical="center" indent="1" shrinkToFit="1"/>
    </xf>
    <xf numFmtId="0" fontId="2" fillId="0" borderId="25" xfId="0" applyFont="1" applyFill="1" applyBorder="1" applyAlignment="1" applyProtection="1">
      <alignment horizontal="left" vertical="center" indent="1" shrinkToFit="1"/>
    </xf>
    <xf numFmtId="0" fontId="2" fillId="0" borderId="20" xfId="0" applyFont="1" applyFill="1" applyBorder="1" applyAlignment="1" applyProtection="1">
      <alignment horizontal="left" vertical="center" indent="1" shrinkToFit="1"/>
    </xf>
    <xf numFmtId="0" fontId="2" fillId="3" borderId="23" xfId="1" applyFont="1" applyFill="1" applyBorder="1" applyAlignment="1" applyProtection="1">
      <alignment horizontal="left" vertical="center" indent="1" shrinkToFit="1"/>
    </xf>
    <xf numFmtId="0" fontId="2" fillId="0" borderId="24" xfId="1" applyFont="1" applyFill="1" applyBorder="1" applyAlignment="1" applyProtection="1">
      <alignment horizontal="left" vertical="center" indent="1" shrinkToFit="1"/>
    </xf>
    <xf numFmtId="0" fontId="2" fillId="3" borderId="8" xfId="1" applyFont="1" applyFill="1" applyBorder="1" applyAlignment="1" applyProtection="1">
      <alignment horizontal="left" vertical="center" indent="1" shrinkToFit="1"/>
    </xf>
    <xf numFmtId="0" fontId="2" fillId="3" borderId="16" xfId="1" applyFont="1" applyFill="1" applyBorder="1" applyAlignment="1" applyProtection="1">
      <alignment horizontal="left" vertical="center" indent="1" shrinkToFit="1"/>
    </xf>
    <xf numFmtId="0" fontId="2" fillId="3" borderId="31" xfId="1" applyFont="1" applyFill="1" applyBorder="1" applyAlignment="1" applyProtection="1">
      <alignment horizontal="left" vertical="center" indent="1" shrinkToFit="1"/>
    </xf>
    <xf numFmtId="0" fontId="2" fillId="3" borderId="21" xfId="1" applyFont="1" applyFill="1" applyBorder="1" applyAlignment="1" applyProtection="1">
      <alignment horizontal="left" vertical="center" indent="1" shrinkToFi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left" vertical="center" indent="1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1" fillId="2" borderId="4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indent="1" shrinkToFit="1"/>
    </xf>
    <xf numFmtId="0" fontId="1" fillId="0" borderId="49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54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2" fillId="0" borderId="52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 shrinkToFit="1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shrinkToFit="1"/>
    </xf>
    <xf numFmtId="0" fontId="2" fillId="0" borderId="34" xfId="1" applyFont="1" applyFill="1" applyBorder="1" applyAlignment="1" applyProtection="1">
      <alignment horizontal="left" vertical="center" indent="1" shrinkToFit="1"/>
    </xf>
    <xf numFmtId="0" fontId="2" fillId="0" borderId="23" xfId="1" applyFont="1" applyFill="1" applyBorder="1" applyAlignment="1" applyProtection="1">
      <alignment horizontal="left" vertical="center" indent="1" shrinkToFit="1"/>
    </xf>
    <xf numFmtId="0" fontId="0" fillId="0" borderId="0" xfId="0" applyAlignment="1">
      <alignment horizontal="center"/>
    </xf>
    <xf numFmtId="0" fontId="1" fillId="2" borderId="62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left" vertical="center" indent="1" shrinkToFit="1"/>
    </xf>
    <xf numFmtId="0" fontId="1" fillId="2" borderId="73" xfId="0" applyFont="1" applyFill="1" applyBorder="1" applyAlignment="1" applyProtection="1">
      <alignment horizontal="center" vertical="center"/>
    </xf>
    <xf numFmtId="0" fontId="1" fillId="2" borderId="73" xfId="0" applyFont="1" applyFill="1" applyBorder="1" applyAlignment="1" applyProtection="1">
      <alignment horizontal="center" vertical="center" shrinkToFit="1"/>
    </xf>
    <xf numFmtId="0" fontId="1" fillId="2" borderId="66" xfId="0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left" vertical="center" indent="1" shrinkToFit="1"/>
    </xf>
    <xf numFmtId="0" fontId="1" fillId="2" borderId="47" xfId="0" applyFont="1" applyFill="1" applyBorder="1" applyAlignment="1" applyProtection="1">
      <alignment horizontal="center" vertical="center" shrinkToFit="1"/>
    </xf>
    <xf numFmtId="0" fontId="1" fillId="2" borderId="6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3" borderId="17" xfId="1" applyFont="1" applyFill="1" applyBorder="1" applyAlignment="1" applyProtection="1">
      <alignment horizontal="center" vertical="center" shrinkToFit="1"/>
    </xf>
    <xf numFmtId="0" fontId="2" fillId="3" borderId="22" xfId="1" applyFont="1" applyFill="1" applyBorder="1" applyAlignment="1" applyProtection="1">
      <alignment horizontal="center" vertical="center" shrinkToFit="1"/>
    </xf>
    <xf numFmtId="0" fontId="2" fillId="3" borderId="9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5" fillId="0" borderId="73" xfId="0" applyFont="1" applyBorder="1" applyAlignment="1">
      <alignment horizontal="center" vertical="center" wrapText="1"/>
    </xf>
    <xf numFmtId="0" fontId="1" fillId="0" borderId="75" xfId="0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4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1" fillId="0" borderId="80" xfId="0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 shrinkToFit="1"/>
    </xf>
    <xf numFmtId="0" fontId="2" fillId="3" borderId="81" xfId="1" applyFont="1" applyFill="1" applyBorder="1" applyAlignment="1" applyProtection="1">
      <alignment horizontal="center" vertical="center" shrinkToFit="1"/>
    </xf>
    <xf numFmtId="0" fontId="2" fillId="3" borderId="82" xfId="1" applyFont="1" applyFill="1" applyBorder="1" applyAlignment="1" applyProtection="1">
      <alignment horizontal="center" vertical="center" shrinkToFit="1"/>
    </xf>
    <xf numFmtId="0" fontId="2" fillId="3" borderId="77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1" fillId="0" borderId="54" xfId="0" applyFont="1" applyFill="1" applyBorder="1" applyAlignment="1" applyProtection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</xf>
    <xf numFmtId="0" fontId="2" fillId="0" borderId="53" xfId="1" applyFont="1" applyFill="1" applyBorder="1" applyAlignment="1" applyProtection="1">
      <alignment horizontal="center" vertical="center" shrinkToFit="1"/>
    </xf>
    <xf numFmtId="0" fontId="2" fillId="0" borderId="52" xfId="1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1" fillId="0" borderId="57" xfId="0" applyFont="1" applyFill="1" applyBorder="1" applyAlignment="1" applyProtection="1">
      <alignment horizontal="center" vertical="center"/>
    </xf>
    <xf numFmtId="0" fontId="2" fillId="3" borderId="55" xfId="1" applyFont="1" applyFill="1" applyBorder="1" applyAlignment="1" applyProtection="1">
      <alignment horizontal="center" vertical="center" shrinkToFit="1"/>
    </xf>
    <xf numFmtId="0" fontId="2" fillId="3" borderId="56" xfId="1" applyFont="1" applyFill="1" applyBorder="1" applyAlignment="1" applyProtection="1">
      <alignment horizontal="center" vertical="center" shrinkToFit="1"/>
    </xf>
    <xf numFmtId="0" fontId="2" fillId="3" borderId="53" xfId="1" applyFont="1" applyFill="1" applyBorder="1" applyAlignment="1" applyProtection="1">
      <alignment horizontal="center" vertical="center" shrinkToFit="1"/>
    </xf>
    <xf numFmtId="0" fontId="2" fillId="0" borderId="56" xfId="1" applyFont="1" applyFill="1" applyBorder="1" applyAlignment="1" applyProtection="1">
      <alignment horizontal="center" vertical="center" shrinkToFit="1"/>
    </xf>
    <xf numFmtId="0" fontId="2" fillId="3" borderId="23" xfId="1" applyFont="1" applyFill="1" applyBorder="1" applyAlignment="1" applyProtection="1">
      <alignment horizontal="left" vertical="center" wrapText="1" indent="1"/>
    </xf>
    <xf numFmtId="0" fontId="2" fillId="3" borderId="31" xfId="1" applyFont="1" applyFill="1" applyBorder="1" applyAlignment="1" applyProtection="1">
      <alignment horizontal="left" vertical="center" wrapText="1" indent="1"/>
    </xf>
    <xf numFmtId="0" fontId="6" fillId="0" borderId="27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1" fillId="2" borderId="87" xfId="0" applyFont="1" applyFill="1" applyBorder="1" applyAlignment="1" applyProtection="1">
      <alignment horizontal="center" vertical="center"/>
    </xf>
    <xf numFmtId="0" fontId="1" fillId="2" borderId="83" xfId="0" applyFont="1" applyFill="1" applyBorder="1" applyAlignment="1" applyProtection="1">
      <alignment horizontal="center" vertical="center"/>
    </xf>
    <xf numFmtId="0" fontId="2" fillId="3" borderId="20" xfId="1" applyFont="1" applyFill="1" applyBorder="1" applyAlignment="1" applyProtection="1">
      <alignment horizontal="left" vertical="center" wrapText="1" indent="1"/>
    </xf>
    <xf numFmtId="0" fontId="2" fillId="0" borderId="24" xfId="0" applyFont="1" applyFill="1" applyBorder="1" applyAlignment="1" applyProtection="1">
      <alignment horizontal="left" vertical="center" wrapText="1" indent="1" shrinkToFit="1"/>
    </xf>
    <xf numFmtId="0" fontId="8" fillId="0" borderId="5" xfId="0" applyFont="1" applyBorder="1" applyAlignment="1">
      <alignment horizontal="center" vertical="top" wrapText="1"/>
    </xf>
    <xf numFmtId="0" fontId="2" fillId="0" borderId="88" xfId="0" applyFont="1" applyFill="1" applyBorder="1" applyAlignment="1" applyProtection="1">
      <alignment horizontal="center" vertical="center" shrinkToFit="1"/>
    </xf>
    <xf numFmtId="0" fontId="2" fillId="0" borderId="85" xfId="0" applyFont="1" applyFill="1" applyBorder="1" applyAlignment="1" applyProtection="1">
      <alignment horizontal="center" vertical="center" shrinkToFit="1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89" xfId="0" applyFont="1" applyFill="1" applyBorder="1" applyAlignment="1" applyProtection="1">
      <alignment horizontal="center" vertical="center" shrinkToFit="1"/>
    </xf>
    <xf numFmtId="0" fontId="2" fillId="3" borderId="90" xfId="1" applyFont="1" applyFill="1" applyBorder="1" applyAlignment="1" applyProtection="1">
      <alignment horizontal="center" vertical="center" shrinkToFit="1"/>
    </xf>
    <xf numFmtId="0" fontId="2" fillId="3" borderId="85" xfId="1" applyFont="1" applyFill="1" applyBorder="1" applyAlignment="1" applyProtection="1">
      <alignment horizontal="center" vertical="center" shrinkToFit="1"/>
    </xf>
    <xf numFmtId="0" fontId="2" fillId="0" borderId="90" xfId="1" applyFont="1" applyFill="1" applyBorder="1" applyAlignment="1" applyProtection="1">
      <alignment horizontal="center" vertical="center" shrinkToFit="1"/>
    </xf>
    <xf numFmtId="0" fontId="7" fillId="0" borderId="0" xfId="0" quotePrefix="1" applyFont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3" borderId="20" xfId="1" applyFont="1" applyFill="1" applyBorder="1" applyAlignment="1" applyProtection="1">
      <alignment horizontal="center" vertical="center" wrapText="1"/>
    </xf>
    <xf numFmtId="0" fontId="2" fillId="3" borderId="31" xfId="1" applyFont="1" applyFill="1" applyBorder="1" applyAlignment="1" applyProtection="1">
      <alignment horizontal="center" vertical="center" wrapText="1"/>
    </xf>
    <xf numFmtId="0" fontId="2" fillId="3" borderId="23" xfId="1" applyFont="1" applyFill="1" applyBorder="1" applyAlignment="1" applyProtection="1">
      <alignment horizontal="center" vertical="center" wrapText="1"/>
    </xf>
    <xf numFmtId="0" fontId="2" fillId="3" borderId="23" xfId="1" applyFont="1" applyFill="1" applyBorder="1" applyAlignment="1" applyProtection="1">
      <alignment horizontal="center" vertical="center" shrinkToFit="1"/>
    </xf>
    <xf numFmtId="0" fontId="2" fillId="0" borderId="31" xfId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 shrinkToFit="1"/>
    </xf>
    <xf numFmtId="49" fontId="0" fillId="0" borderId="0" xfId="0" applyNumberFormat="1" applyAlignment="1">
      <alignment horizontal="center"/>
    </xf>
    <xf numFmtId="2" fontId="2" fillId="0" borderId="9" xfId="1" applyNumberFormat="1" applyFont="1" applyFill="1" applyBorder="1" applyAlignment="1" applyProtection="1">
      <alignment horizontal="center" vertical="center" shrinkToFit="1"/>
    </xf>
    <xf numFmtId="2" fontId="1" fillId="2" borderId="5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 shrinkToFit="1"/>
    </xf>
    <xf numFmtId="2" fontId="2" fillId="0" borderId="9" xfId="0" applyNumberFormat="1" applyFont="1" applyFill="1" applyBorder="1" applyAlignment="1" applyProtection="1">
      <alignment horizontal="center" vertical="center" shrinkToFit="1"/>
    </xf>
    <xf numFmtId="2" fontId="2" fillId="0" borderId="11" xfId="0" applyNumberFormat="1" applyFont="1" applyFill="1" applyBorder="1" applyAlignment="1" applyProtection="1">
      <alignment horizontal="center" vertical="center" shrinkToFit="1"/>
    </xf>
    <xf numFmtId="2" fontId="2" fillId="0" borderId="26" xfId="0" applyNumberFormat="1" applyFont="1" applyFill="1" applyBorder="1" applyAlignment="1" applyProtection="1">
      <alignment horizontal="center" vertical="center" shrinkToFit="1"/>
    </xf>
    <xf numFmtId="2" fontId="1" fillId="2" borderId="5" xfId="0" applyNumberFormat="1" applyFont="1" applyFill="1" applyBorder="1" applyAlignment="1" applyProtection="1">
      <alignment horizontal="center" vertical="center" shrinkToFit="1"/>
    </xf>
    <xf numFmtId="2" fontId="2" fillId="3" borderId="9" xfId="1" applyNumberFormat="1" applyFont="1" applyFill="1" applyBorder="1" applyAlignment="1" applyProtection="1">
      <alignment horizontal="center" vertical="center" shrinkToFit="1"/>
    </xf>
    <xf numFmtId="2" fontId="2" fillId="3" borderId="22" xfId="1" applyNumberFormat="1" applyFont="1" applyFill="1" applyBorder="1" applyAlignment="1" applyProtection="1">
      <alignment horizontal="center" vertical="center" shrinkToFit="1"/>
    </xf>
    <xf numFmtId="2" fontId="1" fillId="2" borderId="41" xfId="0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shrinkToFit="1"/>
    </xf>
    <xf numFmtId="0" fontId="1" fillId="2" borderId="93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shrinkToFit="1"/>
    </xf>
    <xf numFmtId="0" fontId="1" fillId="2" borderId="91" xfId="0" applyFont="1" applyFill="1" applyBorder="1" applyAlignment="1" applyProtection="1">
      <alignment horizontal="center" vertical="center"/>
    </xf>
    <xf numFmtId="0" fontId="2" fillId="0" borderId="9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3" borderId="31" xfId="1" applyFont="1" applyFill="1" applyBorder="1" applyAlignment="1" applyProtection="1">
      <alignment horizontal="center" vertical="center" shrinkToFit="1"/>
    </xf>
    <xf numFmtId="0" fontId="2" fillId="3" borderId="10" xfId="1" applyFont="1" applyFill="1" applyBorder="1" applyAlignment="1" applyProtection="1">
      <alignment horizontal="center" vertical="center" shrinkToFit="1"/>
    </xf>
    <xf numFmtId="0" fontId="2" fillId="0" borderId="31" xfId="1" applyFont="1" applyFill="1" applyBorder="1" applyAlignment="1" applyProtection="1">
      <alignment horizontal="center" vertical="center" shrinkToFit="1"/>
    </xf>
    <xf numFmtId="0" fontId="2" fillId="0" borderId="51" xfId="1" applyFont="1" applyFill="1" applyBorder="1" applyAlignment="1" applyProtection="1">
      <alignment horizontal="center" vertical="center" shrinkToFit="1"/>
    </xf>
    <xf numFmtId="0" fontId="1" fillId="2" borderId="95" xfId="0" applyFont="1" applyFill="1" applyBorder="1" applyAlignment="1" applyProtection="1">
      <alignment horizontal="center" vertical="center"/>
    </xf>
    <xf numFmtId="0" fontId="1" fillId="2" borderId="96" xfId="0" applyFont="1" applyFill="1" applyBorder="1" applyAlignment="1" applyProtection="1">
      <alignment horizontal="center" vertical="center"/>
    </xf>
    <xf numFmtId="0" fontId="8" fillId="0" borderId="95" xfId="0" applyFont="1" applyBorder="1" applyAlignment="1">
      <alignment horizontal="center" vertical="top" wrapText="1"/>
    </xf>
    <xf numFmtId="0" fontId="1" fillId="0" borderId="98" xfId="0" applyFont="1" applyFill="1" applyBorder="1" applyAlignment="1" applyProtection="1">
      <alignment horizontal="left" vertical="center"/>
    </xf>
    <xf numFmtId="0" fontId="2" fillId="0" borderId="99" xfId="1" applyFont="1" applyFill="1" applyBorder="1" applyAlignment="1" applyProtection="1">
      <alignment horizontal="center" vertical="center" shrinkToFit="1"/>
    </xf>
    <xf numFmtId="0" fontId="1" fillId="0" borderId="100" xfId="0" applyFont="1" applyFill="1" applyBorder="1" applyAlignment="1" applyProtection="1">
      <alignment horizontal="center" vertical="center"/>
    </xf>
    <xf numFmtId="0" fontId="2" fillId="0" borderId="101" xfId="1" applyFont="1" applyFill="1" applyBorder="1" applyAlignment="1" applyProtection="1">
      <alignment horizontal="center" vertical="center" shrinkToFit="1"/>
    </xf>
    <xf numFmtId="0" fontId="2" fillId="0" borderId="102" xfId="1" applyFont="1" applyFill="1" applyBorder="1" applyAlignment="1" applyProtection="1">
      <alignment horizontal="center" vertical="center" shrinkToFit="1"/>
    </xf>
    <xf numFmtId="0" fontId="1" fillId="0" borderId="103" xfId="0" applyFont="1" applyFill="1" applyBorder="1" applyAlignment="1" applyProtection="1">
      <alignment horizontal="center" vertical="center"/>
    </xf>
    <xf numFmtId="0" fontId="1" fillId="0" borderId="103" xfId="0" applyFont="1" applyFill="1" applyBorder="1" applyAlignment="1" applyProtection="1">
      <alignment horizontal="left" vertical="center"/>
    </xf>
    <xf numFmtId="0" fontId="2" fillId="0" borderId="104" xfId="0" applyFont="1" applyFill="1" applyBorder="1" applyAlignment="1" applyProtection="1">
      <alignment horizontal="left" vertical="center" indent="1" shrinkToFit="1"/>
    </xf>
    <xf numFmtId="2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1" fillId="0" borderId="8" xfId="1" applyFont="1" applyFill="1" applyBorder="1" applyAlignment="1" applyProtection="1">
      <alignment horizontal="left" vertical="center" indent="1" shrinkToFit="1"/>
    </xf>
    <xf numFmtId="0" fontId="11" fillId="0" borderId="23" xfId="1" applyFont="1" applyFill="1" applyBorder="1" applyAlignment="1" applyProtection="1">
      <alignment horizontal="center" vertical="center" shrinkToFit="1"/>
    </xf>
    <xf numFmtId="0" fontId="11" fillId="0" borderId="53" xfId="1" applyFont="1" applyFill="1" applyBorder="1" applyAlignment="1" applyProtection="1">
      <alignment horizontal="center" vertical="center" shrinkToFit="1"/>
    </xf>
    <xf numFmtId="0" fontId="11" fillId="0" borderId="99" xfId="1" applyFont="1" applyFill="1" applyBorder="1" applyAlignment="1" applyProtection="1">
      <alignment horizontal="center" vertical="center" shrinkToFit="1"/>
    </xf>
    <xf numFmtId="0" fontId="11" fillId="0" borderId="77" xfId="1" applyFont="1" applyFill="1" applyBorder="1" applyAlignment="1" applyProtection="1">
      <alignment horizontal="center" vertical="center" shrinkToFit="1"/>
    </xf>
    <xf numFmtId="2" fontId="11" fillId="0" borderId="9" xfId="1" applyNumberFormat="1" applyFont="1" applyFill="1" applyBorder="1" applyAlignment="1" applyProtection="1">
      <alignment horizontal="center" vertical="center" shrinkToFit="1"/>
    </xf>
    <xf numFmtId="0" fontId="10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/>
    <xf numFmtId="0" fontId="12" fillId="0" borderId="8" xfId="1" applyFont="1" applyFill="1" applyBorder="1" applyAlignment="1" applyProtection="1">
      <alignment horizontal="left" vertical="center" indent="1" shrinkToFit="1"/>
    </xf>
    <xf numFmtId="0" fontId="12" fillId="0" borderId="23" xfId="1" applyFont="1" applyFill="1" applyBorder="1" applyAlignment="1" applyProtection="1">
      <alignment horizontal="center" vertical="center" shrinkToFit="1"/>
    </xf>
    <xf numFmtId="0" fontId="12" fillId="0" borderId="53" xfId="1" applyFont="1" applyFill="1" applyBorder="1" applyAlignment="1" applyProtection="1">
      <alignment horizontal="center" vertical="center" shrinkToFit="1"/>
    </xf>
    <xf numFmtId="0" fontId="12" fillId="0" borderId="99" xfId="1" applyFont="1" applyFill="1" applyBorder="1" applyAlignment="1" applyProtection="1">
      <alignment horizontal="center" vertical="center" shrinkToFit="1"/>
    </xf>
    <xf numFmtId="0" fontId="12" fillId="0" borderId="9" xfId="1" applyFont="1" applyFill="1" applyBorder="1" applyAlignment="1" applyProtection="1">
      <alignment horizontal="center" vertical="center" shrinkToFit="1"/>
    </xf>
    <xf numFmtId="0" fontId="12" fillId="0" borderId="77" xfId="1" applyFont="1" applyFill="1" applyBorder="1" applyAlignment="1" applyProtection="1">
      <alignment horizontal="center" vertical="center" shrinkToFit="1"/>
    </xf>
    <xf numFmtId="0" fontId="12" fillId="0" borderId="20" xfId="0" applyFont="1" applyFill="1" applyBorder="1" applyAlignment="1" applyProtection="1">
      <alignment horizontal="left" vertical="center" indent="1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63" xfId="0" applyFont="1" applyFill="1" applyBorder="1" applyAlignment="1" applyProtection="1">
      <alignment horizontal="center" vertical="center" shrinkToFit="1"/>
    </xf>
    <xf numFmtId="0" fontId="12" fillId="0" borderId="59" xfId="0" applyFont="1" applyFill="1" applyBorder="1" applyAlignment="1" applyProtection="1">
      <alignment horizontal="center" vertical="center" shrinkToFit="1"/>
    </xf>
    <xf numFmtId="0" fontId="12" fillId="0" borderId="101" xfId="1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center" vertical="center" shrinkToFit="1"/>
    </xf>
    <xf numFmtId="0" fontId="12" fillId="0" borderId="78" xfId="0" applyFont="1" applyFill="1" applyBorder="1" applyAlignment="1" applyProtection="1">
      <alignment horizontal="center" vertical="center" shrinkToFit="1"/>
    </xf>
    <xf numFmtId="0" fontId="12" fillId="3" borderId="23" xfId="1" applyFont="1" applyFill="1" applyBorder="1" applyAlignment="1" applyProtection="1">
      <alignment horizontal="left" vertical="center" indent="1" shrinkToFit="1"/>
    </xf>
    <xf numFmtId="0" fontId="12" fillId="3" borderId="31" xfId="1" applyFont="1" applyFill="1" applyBorder="1" applyAlignment="1" applyProtection="1">
      <alignment horizontal="center" vertical="center" wrapText="1"/>
    </xf>
    <xf numFmtId="0" fontId="12" fillId="3" borderId="31" xfId="1" applyFont="1" applyFill="1" applyBorder="1" applyAlignment="1" applyProtection="1">
      <alignment horizontal="center" vertical="center" shrinkToFit="1"/>
    </xf>
    <xf numFmtId="0" fontId="12" fillId="3" borderId="56" xfId="1" applyFont="1" applyFill="1" applyBorder="1" applyAlignment="1" applyProtection="1">
      <alignment horizontal="center" vertical="center" shrinkToFit="1"/>
    </xf>
    <xf numFmtId="0" fontId="12" fillId="3" borderId="90" xfId="1" applyFont="1" applyFill="1" applyBorder="1" applyAlignment="1" applyProtection="1">
      <alignment horizontal="center" vertical="center" shrinkToFit="1"/>
    </xf>
    <xf numFmtId="0" fontId="12" fillId="0" borderId="102" xfId="1" applyFont="1" applyFill="1" applyBorder="1" applyAlignment="1" applyProtection="1">
      <alignment horizontal="center" vertical="center" shrinkToFit="1"/>
    </xf>
    <xf numFmtId="0" fontId="12" fillId="3" borderId="22" xfId="1" applyFont="1" applyFill="1" applyBorder="1" applyAlignment="1" applyProtection="1">
      <alignment horizontal="center" vertical="center" shrinkToFit="1"/>
    </xf>
    <xf numFmtId="0" fontId="12" fillId="3" borderId="82" xfId="1" applyFont="1" applyFill="1" applyBorder="1" applyAlignment="1" applyProtection="1">
      <alignment horizontal="center" vertical="center" shrinkToFit="1"/>
    </xf>
    <xf numFmtId="0" fontId="12" fillId="3" borderId="8" xfId="1" applyFont="1" applyFill="1" applyBorder="1" applyAlignment="1" applyProtection="1">
      <alignment horizontal="left" vertical="center" indent="1" shrinkToFit="1"/>
    </xf>
    <xf numFmtId="2" fontId="12" fillId="3" borderId="22" xfId="1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 applyProtection="1">
      <alignment horizontal="left" vertical="center"/>
    </xf>
    <xf numFmtId="0" fontId="2" fillId="4" borderId="0" xfId="1" applyNumberFormat="1" applyFont="1" applyFill="1" applyBorder="1" applyAlignment="1" applyProtection="1">
      <alignment horizontal="center" vertical="center" shrinkToFit="1"/>
    </xf>
    <xf numFmtId="2" fontId="12" fillId="4" borderId="0" xfId="1" applyNumberFormat="1" applyFont="1" applyFill="1" applyBorder="1" applyAlignment="1" applyProtection="1">
      <alignment horizontal="center" vertical="center" shrinkToFit="1"/>
    </xf>
    <xf numFmtId="2" fontId="2" fillId="4" borderId="0" xfId="1" applyNumberFormat="1" applyFont="1" applyFill="1" applyBorder="1" applyAlignment="1" applyProtection="1">
      <alignment horizontal="left" vertical="center" indent="1" shrinkToFit="1"/>
    </xf>
    <xf numFmtId="2" fontId="2" fillId="4" borderId="0" xfId="1" applyNumberFormat="1" applyFont="1" applyFill="1" applyBorder="1" applyAlignment="1" applyProtection="1">
      <alignment horizontal="center" vertical="center" shrinkToFit="1"/>
    </xf>
    <xf numFmtId="1" fontId="2" fillId="4" borderId="0" xfId="1" applyNumberFormat="1" applyFont="1" applyFill="1" applyBorder="1" applyAlignment="1" applyProtection="1">
      <alignment horizontal="center" vertical="center" shrinkToFit="1"/>
    </xf>
    <xf numFmtId="2" fontId="1" fillId="4" borderId="0" xfId="1" applyNumberFormat="1" applyFont="1" applyFill="1" applyBorder="1" applyAlignment="1" applyProtection="1">
      <alignment horizontal="center" vertical="center" shrinkToFit="1"/>
    </xf>
    <xf numFmtId="2" fontId="2" fillId="4" borderId="0" xfId="0" applyNumberFormat="1" applyFont="1" applyFill="1" applyBorder="1" applyAlignment="1" applyProtection="1">
      <alignment horizontal="left" vertical="center" indent="1" shrinkToFit="1"/>
    </xf>
    <xf numFmtId="2" fontId="1" fillId="4" borderId="0" xfId="0" applyNumberFormat="1" applyFont="1" applyFill="1" applyBorder="1" applyAlignment="1" applyProtection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12" fillId="5" borderId="56" xfId="1" applyFont="1" applyFill="1" applyBorder="1" applyAlignment="1" applyProtection="1">
      <alignment horizontal="center" vertical="center" shrinkToFit="1"/>
    </xf>
    <xf numFmtId="2" fontId="12" fillId="5" borderId="0" xfId="1" applyNumberFormat="1" applyFont="1" applyFill="1" applyBorder="1" applyAlignment="1" applyProtection="1">
      <alignment horizontal="center" vertical="center" shrinkToFit="1"/>
    </xf>
    <xf numFmtId="0" fontId="2" fillId="0" borderId="45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2" fillId="3" borderId="20" xfId="1" applyFont="1" applyFill="1" applyBorder="1" applyAlignment="1" applyProtection="1">
      <alignment horizontal="center" vertical="center" shrinkToFit="1"/>
    </xf>
    <xf numFmtId="0" fontId="2" fillId="3" borderId="50" xfId="1" applyFont="1" applyFill="1" applyBorder="1" applyAlignment="1" applyProtection="1">
      <alignment horizontal="center" vertical="center" shrinkToFit="1"/>
    </xf>
    <xf numFmtId="0" fontId="2" fillId="3" borderId="51" xfId="1" applyFont="1" applyFill="1" applyBorder="1" applyAlignment="1" applyProtection="1">
      <alignment horizontal="center" vertical="center" shrinkToFit="1"/>
    </xf>
    <xf numFmtId="0" fontId="1" fillId="0" borderId="69" xfId="0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42" xfId="1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3" borderId="70" xfId="1" applyFont="1" applyFill="1" applyBorder="1" applyAlignment="1" applyProtection="1">
      <alignment horizontal="center" vertical="center" shrinkToFit="1"/>
    </xf>
    <xf numFmtId="0" fontId="2" fillId="3" borderId="13" xfId="1" applyFont="1" applyFill="1" applyBorder="1" applyAlignment="1" applyProtection="1">
      <alignment horizontal="center" vertical="center" shrinkToFit="1"/>
    </xf>
    <xf numFmtId="0" fontId="2" fillId="3" borderId="12" xfId="1" applyFont="1" applyFill="1" applyBorder="1" applyAlignment="1" applyProtection="1">
      <alignment horizontal="center" vertical="center" shrinkToFit="1"/>
    </xf>
    <xf numFmtId="4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2" fillId="0" borderId="46" xfId="1" applyNumberFormat="1" applyFont="1" applyFill="1" applyBorder="1" applyAlignment="1" applyProtection="1">
      <alignment horizontal="center" vertical="center" shrinkToFit="1"/>
    </xf>
    <xf numFmtId="2" fontId="2" fillId="0" borderId="42" xfId="1" applyNumberFormat="1" applyFont="1" applyFill="1" applyBorder="1" applyAlignment="1" applyProtection="1">
      <alignment horizontal="center" vertical="center" shrinkToFit="1"/>
    </xf>
    <xf numFmtId="2" fontId="12" fillId="0" borderId="46" xfId="1" applyNumberFormat="1" applyFont="1" applyFill="1" applyBorder="1" applyAlignment="1" applyProtection="1">
      <alignment horizontal="center" vertical="center" shrinkToFit="1"/>
    </xf>
    <xf numFmtId="2" fontId="0" fillId="0" borderId="0" xfId="0" applyNumberFormat="1" applyFill="1"/>
    <xf numFmtId="0" fontId="5" fillId="0" borderId="48" xfId="0" applyFont="1" applyBorder="1" applyAlignment="1">
      <alignment horizontal="center" vertical="center" wrapText="1"/>
    </xf>
    <xf numFmtId="2" fontId="2" fillId="3" borderId="13" xfId="1" applyNumberFormat="1" applyFont="1" applyFill="1" applyBorder="1" applyAlignment="1" applyProtection="1">
      <alignment horizontal="center" vertical="center" shrinkToFit="1"/>
    </xf>
    <xf numFmtId="2" fontId="1" fillId="2" borderId="43" xfId="0" applyNumberFormat="1" applyFont="1" applyFill="1" applyBorder="1" applyAlignment="1" applyProtection="1">
      <alignment horizontal="center" vertical="center"/>
    </xf>
    <xf numFmtId="2" fontId="1" fillId="2" borderId="67" xfId="0" applyNumberFormat="1" applyFont="1" applyFill="1" applyBorder="1" applyAlignment="1" applyProtection="1">
      <alignment horizontal="center" vertical="center"/>
    </xf>
    <xf numFmtId="0" fontId="8" fillId="0" borderId="106" xfId="0" applyFont="1" applyBorder="1" applyAlignment="1">
      <alignment horizontal="center" vertical="top" wrapText="1"/>
    </xf>
    <xf numFmtId="0" fontId="1" fillId="0" borderId="107" xfId="0" applyFont="1" applyFill="1" applyBorder="1" applyAlignment="1" applyProtection="1">
      <alignment horizontal="center" vertical="center"/>
    </xf>
    <xf numFmtId="0" fontId="2" fillId="0" borderId="108" xfId="1" applyFont="1" applyFill="1" applyBorder="1" applyAlignment="1" applyProtection="1">
      <alignment horizontal="center" vertical="center" shrinkToFit="1"/>
    </xf>
    <xf numFmtId="0" fontId="2" fillId="0" borderId="109" xfId="1" applyFont="1" applyFill="1" applyBorder="1" applyAlignment="1" applyProtection="1">
      <alignment horizontal="center" vertical="center" shrinkToFit="1"/>
    </xf>
    <xf numFmtId="0" fontId="2" fillId="0" borderId="110" xfId="1" applyFont="1" applyFill="1" applyBorder="1" applyAlignment="1" applyProtection="1">
      <alignment horizontal="center" vertical="center" shrinkToFit="1"/>
    </xf>
    <xf numFmtId="0" fontId="1" fillId="2" borderId="106" xfId="0" applyFont="1" applyFill="1" applyBorder="1" applyAlignment="1" applyProtection="1">
      <alignment horizontal="center" vertical="center"/>
    </xf>
    <xf numFmtId="0" fontId="2" fillId="0" borderId="111" xfId="0" applyFont="1" applyFill="1" applyBorder="1" applyAlignment="1" applyProtection="1">
      <alignment horizontal="center" vertical="center" shrinkToFit="1"/>
    </xf>
    <xf numFmtId="0" fontId="2" fillId="0" borderId="109" xfId="0" applyFont="1" applyFill="1" applyBorder="1" applyAlignment="1" applyProtection="1">
      <alignment horizontal="center" vertical="center" shrinkToFit="1"/>
    </xf>
    <xf numFmtId="0" fontId="2" fillId="0" borderId="110" xfId="0" applyFont="1" applyFill="1" applyBorder="1" applyAlignment="1" applyProtection="1">
      <alignment horizontal="center" vertical="center" shrinkToFit="1"/>
    </xf>
    <xf numFmtId="0" fontId="2" fillId="0" borderId="112" xfId="0" applyFont="1" applyFill="1" applyBorder="1" applyAlignment="1" applyProtection="1">
      <alignment horizontal="center" vertical="center" shrinkToFit="1"/>
    </xf>
    <xf numFmtId="0" fontId="1" fillId="0" borderId="113" xfId="0" applyFont="1" applyFill="1" applyBorder="1" applyAlignment="1" applyProtection="1">
      <alignment horizontal="center" vertical="center"/>
    </xf>
    <xf numFmtId="0" fontId="2" fillId="0" borderId="114" xfId="0" applyFont="1" applyFill="1" applyBorder="1" applyAlignment="1" applyProtection="1">
      <alignment horizontal="center" vertical="center" shrinkToFit="1"/>
    </xf>
    <xf numFmtId="0" fontId="1" fillId="2" borderId="106" xfId="0" applyFont="1" applyFill="1" applyBorder="1" applyAlignment="1" applyProtection="1">
      <alignment horizontal="center" vertical="center" shrinkToFit="1"/>
    </xf>
    <xf numFmtId="0" fontId="2" fillId="3" borderId="114" xfId="1" applyFont="1" applyFill="1" applyBorder="1" applyAlignment="1" applyProtection="1">
      <alignment horizontal="center" vertical="center" shrinkToFit="1"/>
    </xf>
    <xf numFmtId="0" fontId="2" fillId="3" borderId="115" xfId="1" applyFont="1" applyFill="1" applyBorder="1" applyAlignment="1" applyProtection="1">
      <alignment horizontal="center" vertical="center" shrinkToFit="1"/>
    </xf>
    <xf numFmtId="0" fontId="2" fillId="3" borderId="109" xfId="1" applyFont="1" applyFill="1" applyBorder="1" applyAlignment="1" applyProtection="1">
      <alignment horizontal="center" vertical="center" shrinkToFit="1"/>
    </xf>
    <xf numFmtId="2" fontId="2" fillId="3" borderId="109" xfId="1" applyNumberFormat="1" applyFont="1" applyFill="1" applyBorder="1" applyAlignment="1" applyProtection="1">
      <alignment horizontal="center" vertical="center" shrinkToFit="1"/>
    </xf>
    <xf numFmtId="2" fontId="2" fillId="0" borderId="115" xfId="1" applyNumberFormat="1" applyFont="1" applyFill="1" applyBorder="1" applyAlignment="1" applyProtection="1">
      <alignment horizontal="center" vertical="center" shrinkToFit="1"/>
    </xf>
    <xf numFmtId="2" fontId="1" fillId="2" borderId="106" xfId="0" applyNumberFormat="1" applyFont="1" applyFill="1" applyBorder="1" applyAlignment="1" applyProtection="1">
      <alignment horizontal="center" vertical="center"/>
    </xf>
    <xf numFmtId="0" fontId="1" fillId="2" borderId="116" xfId="0" applyFont="1" applyFill="1" applyBorder="1" applyAlignment="1" applyProtection="1">
      <alignment horizontal="center" vertical="center"/>
    </xf>
    <xf numFmtId="2" fontId="2" fillId="0" borderId="108" xfId="1" applyNumberFormat="1" applyFont="1" applyFill="1" applyBorder="1" applyAlignment="1" applyProtection="1">
      <alignment horizontal="center" vertical="center" shrinkToFit="1"/>
    </xf>
    <xf numFmtId="2" fontId="2" fillId="0" borderId="109" xfId="1" applyNumberFormat="1" applyFont="1" applyFill="1" applyBorder="1" applyAlignment="1" applyProtection="1">
      <alignment horizontal="center" vertical="center" shrinkToFit="1"/>
    </xf>
    <xf numFmtId="2" fontId="2" fillId="0" borderId="110" xfId="1" applyNumberFormat="1" applyFont="1" applyFill="1" applyBorder="1" applyAlignment="1" applyProtection="1">
      <alignment horizontal="center" vertical="center" shrinkToFit="1"/>
    </xf>
    <xf numFmtId="2" fontId="2" fillId="0" borderId="111" xfId="0" applyNumberFormat="1" applyFont="1" applyFill="1" applyBorder="1" applyAlignment="1" applyProtection="1">
      <alignment horizontal="center" vertical="center" shrinkToFit="1"/>
    </xf>
    <xf numFmtId="2" fontId="2" fillId="0" borderId="114" xfId="0" applyNumberFormat="1" applyFont="1" applyFill="1" applyBorder="1" applyAlignment="1" applyProtection="1">
      <alignment horizontal="center" vertical="center" shrinkToFit="1"/>
    </xf>
    <xf numFmtId="2" fontId="2" fillId="0" borderId="110" xfId="0" applyNumberFormat="1" applyFont="1" applyFill="1" applyBorder="1" applyAlignment="1" applyProtection="1">
      <alignment horizontal="center" vertical="center" shrinkToFit="1"/>
    </xf>
    <xf numFmtId="2" fontId="1" fillId="2" borderId="106" xfId="0" applyNumberFormat="1" applyFont="1" applyFill="1" applyBorder="1" applyAlignment="1" applyProtection="1">
      <alignment horizontal="center" vertical="center" shrinkToFit="1"/>
    </xf>
    <xf numFmtId="2" fontId="2" fillId="3" borderId="114" xfId="1" applyNumberFormat="1" applyFont="1" applyFill="1" applyBorder="1" applyAlignment="1" applyProtection="1">
      <alignment horizontal="center" vertical="center" shrinkToFit="1"/>
    </xf>
    <xf numFmtId="2" fontId="2" fillId="3" borderId="115" xfId="1" applyNumberFormat="1" applyFont="1" applyFill="1" applyBorder="1" applyAlignment="1" applyProtection="1">
      <alignment horizontal="center" vertical="center" shrinkToFit="1"/>
    </xf>
    <xf numFmtId="0" fontId="2" fillId="0" borderId="115" xfId="1" applyFont="1" applyFill="1" applyBorder="1" applyAlignment="1" applyProtection="1">
      <alignment horizontal="center" vertical="center" shrinkToFit="1"/>
    </xf>
    <xf numFmtId="2" fontId="1" fillId="2" borderId="116" xfId="0" applyNumberFormat="1" applyFont="1" applyFill="1" applyBorder="1" applyAlignment="1" applyProtection="1">
      <alignment horizontal="center" vertical="center"/>
    </xf>
    <xf numFmtId="0" fontId="8" fillId="0" borderId="43" xfId="0" applyFont="1" applyBorder="1" applyAlignment="1">
      <alignment horizontal="center" vertical="top" wrapText="1"/>
    </xf>
    <xf numFmtId="2" fontId="2" fillId="0" borderId="12" xfId="1" applyNumberFormat="1" applyFont="1" applyFill="1" applyBorder="1" applyAlignment="1" applyProtection="1">
      <alignment horizontal="center" vertical="center" shrinkToFit="1"/>
    </xf>
    <xf numFmtId="0" fontId="11" fillId="0" borderId="10" xfId="1" applyFont="1" applyFill="1" applyBorder="1" applyAlignment="1" applyProtection="1">
      <alignment horizontal="center" vertical="center" shrinkToFit="1"/>
    </xf>
    <xf numFmtId="0" fontId="1" fillId="0" borderId="68" xfId="0" applyFont="1" applyFill="1" applyBorder="1" applyAlignment="1" applyProtection="1">
      <alignment horizontal="left" vertical="center"/>
    </xf>
    <xf numFmtId="2" fontId="11" fillId="0" borderId="46" xfId="1" applyNumberFormat="1" applyFont="1" applyFill="1" applyBorder="1" applyAlignment="1" applyProtection="1">
      <alignment horizontal="center" vertical="center" shrinkToFit="1"/>
    </xf>
    <xf numFmtId="2" fontId="2" fillId="0" borderId="109" xfId="0" applyNumberFormat="1" applyFont="1" applyFill="1" applyBorder="1" applyAlignment="1" applyProtection="1">
      <alignment horizontal="center" vertical="center" shrinkToFit="1"/>
    </xf>
    <xf numFmtId="2" fontId="2" fillId="0" borderId="112" xfId="0" applyNumberFormat="1" applyFont="1" applyFill="1" applyBorder="1" applyAlignment="1" applyProtection="1">
      <alignment horizontal="center" vertical="center" shrinkToFit="1"/>
    </xf>
    <xf numFmtId="0" fontId="12" fillId="0" borderId="10" xfId="1" applyFont="1" applyFill="1" applyBorder="1" applyAlignment="1" applyProtection="1">
      <alignment horizontal="center" vertical="center" shrinkToFit="1"/>
    </xf>
    <xf numFmtId="0" fontId="12" fillId="3" borderId="51" xfId="1" applyFont="1" applyFill="1" applyBorder="1" applyAlignment="1" applyProtection="1">
      <alignment horizontal="center" vertical="center" shrinkToFit="1"/>
    </xf>
    <xf numFmtId="2" fontId="2" fillId="0" borderId="111" xfId="1" applyNumberFormat="1" applyFont="1" applyFill="1" applyBorder="1" applyAlignment="1" applyProtection="1">
      <alignment horizontal="center" vertical="center" shrinkToFit="1"/>
    </xf>
    <xf numFmtId="0" fontId="2" fillId="0" borderId="70" xfId="1" applyFont="1" applyFill="1" applyBorder="1" applyAlignment="1" applyProtection="1">
      <alignment horizontal="center" vertical="center" shrinkToFit="1"/>
    </xf>
    <xf numFmtId="0" fontId="12" fillId="0" borderId="109" xfId="1" applyFont="1" applyFill="1" applyBorder="1" applyAlignment="1" applyProtection="1">
      <alignment horizontal="center" vertical="center" shrinkToFit="1"/>
    </xf>
    <xf numFmtId="2" fontId="11" fillId="0" borderId="109" xfId="1" applyNumberFormat="1" applyFont="1" applyFill="1" applyBorder="1" applyAlignment="1" applyProtection="1">
      <alignment horizontal="center" vertical="center" shrinkToFit="1"/>
    </xf>
    <xf numFmtId="0" fontId="12" fillId="0" borderId="111" xfId="0" applyFont="1" applyFill="1" applyBorder="1" applyAlignment="1" applyProtection="1">
      <alignment horizontal="center" vertical="center" shrinkToFit="1"/>
    </xf>
    <xf numFmtId="0" fontId="12" fillId="3" borderId="115" xfId="1" applyFont="1" applyFill="1" applyBorder="1" applyAlignment="1" applyProtection="1">
      <alignment horizontal="center" vertical="center" shrinkToFit="1"/>
    </xf>
    <xf numFmtId="2" fontId="12" fillId="3" borderId="115" xfId="1" applyNumberFormat="1" applyFont="1" applyFill="1" applyBorder="1" applyAlignment="1" applyProtection="1">
      <alignment horizontal="center" vertical="center" shrinkToFit="1"/>
    </xf>
    <xf numFmtId="2" fontId="1" fillId="0" borderId="117" xfId="0" applyNumberFormat="1" applyFont="1" applyFill="1" applyBorder="1" applyAlignment="1" applyProtection="1">
      <alignment horizontal="left" vertical="center"/>
    </xf>
    <xf numFmtId="0" fontId="2" fillId="0" borderId="118" xfId="1" applyNumberFormat="1" applyFont="1" applyFill="1" applyBorder="1" applyAlignment="1" applyProtection="1">
      <alignment horizontal="center" vertical="center" shrinkToFit="1"/>
    </xf>
    <xf numFmtId="1" fontId="12" fillId="0" borderId="118" xfId="1" applyNumberFormat="1" applyFont="1" applyFill="1" applyBorder="1" applyAlignment="1" applyProtection="1">
      <alignment horizontal="center" vertical="center" shrinkToFit="1"/>
    </xf>
    <xf numFmtId="2" fontId="2" fillId="0" borderId="119" xfId="1" applyNumberFormat="1" applyFont="1" applyFill="1" applyBorder="1" applyAlignment="1" applyProtection="1">
      <alignment horizontal="left" vertical="center" indent="1" shrinkToFit="1"/>
    </xf>
    <xf numFmtId="2" fontId="2" fillId="0" borderId="118" xfId="1" applyNumberFormat="1" applyFont="1" applyFill="1" applyBorder="1" applyAlignment="1" applyProtection="1">
      <alignment horizontal="center" vertical="center" shrinkToFit="1"/>
    </xf>
    <xf numFmtId="1" fontId="2" fillId="0" borderId="37" xfId="1" applyNumberFormat="1" applyFont="1" applyFill="1" applyBorder="1" applyAlignment="1" applyProtection="1">
      <alignment horizontal="center" vertical="center" shrinkToFit="1"/>
    </xf>
    <xf numFmtId="2" fontId="1" fillId="2" borderId="91" xfId="0" applyNumberFormat="1" applyFont="1" applyFill="1" applyBorder="1" applyAlignment="1" applyProtection="1">
      <alignment horizontal="center" vertical="center"/>
    </xf>
    <xf numFmtId="2" fontId="1" fillId="0" borderId="29" xfId="0" applyNumberFormat="1" applyFont="1" applyFill="1" applyBorder="1" applyAlignment="1" applyProtection="1">
      <alignment horizontal="left" vertical="center"/>
    </xf>
    <xf numFmtId="2" fontId="2" fillId="0" borderId="120" xfId="1" applyNumberFormat="1" applyFont="1" applyFill="1" applyBorder="1" applyAlignment="1" applyProtection="1">
      <alignment horizontal="center" vertical="center" shrinkToFit="1"/>
    </xf>
    <xf numFmtId="2" fontId="2" fillId="0" borderId="37" xfId="0" applyNumberFormat="1" applyFont="1" applyFill="1" applyBorder="1" applyAlignment="1" applyProtection="1">
      <alignment horizontal="left" vertical="center" indent="1" shrinkToFit="1"/>
    </xf>
    <xf numFmtId="2" fontId="2" fillId="0" borderId="121" xfId="0" applyNumberFormat="1" applyFont="1" applyFill="1" applyBorder="1" applyAlignment="1" applyProtection="1">
      <alignment horizontal="left" vertical="center" indent="1" shrinkToFit="1"/>
    </xf>
    <xf numFmtId="2" fontId="1" fillId="0" borderId="122" xfId="0" applyNumberFormat="1" applyFont="1" applyFill="1" applyBorder="1" applyAlignment="1" applyProtection="1">
      <alignment horizontal="left" vertical="center"/>
    </xf>
    <xf numFmtId="2" fontId="12" fillId="0" borderId="119" xfId="1" applyNumberFormat="1" applyFont="1" applyFill="1" applyBorder="1" applyAlignment="1" applyProtection="1">
      <alignment horizontal="center" vertical="center" shrinkToFit="1"/>
    </xf>
    <xf numFmtId="2" fontId="2" fillId="0" borderId="119" xfId="1" applyNumberFormat="1" applyFont="1" applyFill="1" applyBorder="1" applyAlignment="1" applyProtection="1">
      <alignment horizontal="center" vertical="center" shrinkToFit="1"/>
    </xf>
    <xf numFmtId="2" fontId="2" fillId="0" borderId="37" xfId="1" applyNumberFormat="1" applyFont="1" applyFill="1" applyBorder="1" applyAlignment="1" applyProtection="1">
      <alignment horizontal="center" vertical="center" shrinkToFit="1"/>
    </xf>
    <xf numFmtId="2" fontId="2" fillId="0" borderId="123" xfId="1" applyNumberFormat="1" applyFont="1" applyFill="1" applyBorder="1" applyAlignment="1" applyProtection="1">
      <alignment horizontal="left" vertical="center" indent="1" shrinkToFit="1"/>
    </xf>
    <xf numFmtId="2" fontId="12" fillId="0" borderId="118" xfId="1" applyNumberFormat="1" applyFont="1" applyFill="1" applyBorder="1" applyAlignment="1" applyProtection="1">
      <alignment horizontal="center" vertical="center" shrinkToFit="1"/>
    </xf>
    <xf numFmtId="2" fontId="2" fillId="0" borderId="124" xfId="1" applyNumberFormat="1" applyFont="1" applyFill="1" applyBorder="1" applyAlignment="1" applyProtection="1">
      <alignment horizontal="left" vertical="center" indent="1" shrinkToFit="1"/>
    </xf>
    <xf numFmtId="0" fontId="1" fillId="0" borderId="125" xfId="0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 shrinkToFit="1"/>
    </xf>
    <xf numFmtId="0" fontId="11" fillId="3" borderId="53" xfId="1" applyFont="1" applyFill="1" applyBorder="1" applyAlignment="1" applyProtection="1">
      <alignment horizontal="center" vertical="center" shrinkToFit="1"/>
    </xf>
    <xf numFmtId="2" fontId="11" fillId="3" borderId="13" xfId="1" applyNumberFormat="1" applyFont="1" applyFill="1" applyBorder="1" applyAlignment="1" applyProtection="1">
      <alignment horizontal="center" vertical="center" shrinkToFit="1"/>
    </xf>
    <xf numFmtId="0" fontId="17" fillId="2" borderId="47" xfId="0" applyFont="1" applyFill="1" applyBorder="1" applyAlignment="1" applyProtection="1">
      <alignment horizontal="center" vertical="center"/>
    </xf>
    <xf numFmtId="0" fontId="17" fillId="2" borderId="65" xfId="0" applyFont="1" applyFill="1" applyBorder="1" applyAlignment="1" applyProtection="1">
      <alignment horizontal="center" vertical="center"/>
    </xf>
    <xf numFmtId="0" fontId="8" fillId="0" borderId="47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2" fontId="8" fillId="0" borderId="106" xfId="0" applyNumberFormat="1" applyFont="1" applyBorder="1" applyAlignment="1">
      <alignment horizontal="center" vertical="top" wrapText="1"/>
    </xf>
    <xf numFmtId="2" fontId="1" fillId="0" borderId="107" xfId="0" applyNumberFormat="1" applyFont="1" applyFill="1" applyBorder="1" applyAlignment="1" applyProtection="1">
      <alignment horizontal="center" vertical="center"/>
    </xf>
    <xf numFmtId="2" fontId="1" fillId="0" borderId="126" xfId="0" applyNumberFormat="1" applyFont="1" applyFill="1" applyBorder="1" applyAlignment="1" applyProtection="1">
      <alignment horizontal="center" vertical="center"/>
    </xf>
    <xf numFmtId="2" fontId="1" fillId="0" borderId="113" xfId="0" applyNumberFormat="1" applyFont="1" applyFill="1" applyBorder="1" applyAlignment="1" applyProtection="1">
      <alignment horizontal="center" vertical="center"/>
    </xf>
    <xf numFmtId="2" fontId="6" fillId="0" borderId="68" xfId="0" applyNumberFormat="1" applyFont="1" applyBorder="1" applyAlignment="1">
      <alignment horizontal="center" vertical="center" wrapText="1"/>
    </xf>
    <xf numFmtId="2" fontId="6" fillId="0" borderId="44" xfId="0" applyNumberFormat="1" applyFont="1" applyBorder="1" applyAlignment="1">
      <alignment horizontal="center" vertical="center" wrapText="1"/>
    </xf>
    <xf numFmtId="0" fontId="11" fillId="3" borderId="23" xfId="1" applyFont="1" applyFill="1" applyBorder="1" applyAlignment="1" applyProtection="1">
      <alignment horizontal="center" vertical="center" shrinkToFit="1"/>
    </xf>
    <xf numFmtId="0" fontId="11" fillId="3" borderId="10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shrinkToFit="1"/>
    </xf>
    <xf numFmtId="0" fontId="11" fillId="5" borderId="23" xfId="1" applyFont="1" applyFill="1" applyBorder="1" applyAlignment="1" applyProtection="1">
      <alignment horizontal="center" vertical="center" wrapText="1"/>
    </xf>
    <xf numFmtId="2" fontId="2" fillId="0" borderId="108" xfId="0" applyNumberFormat="1" applyFont="1" applyFill="1" applyBorder="1" applyAlignment="1" applyProtection="1">
      <alignment horizontal="center" vertical="center" shrinkToFit="1"/>
    </xf>
    <xf numFmtId="0" fontId="11" fillId="5" borderId="8" xfId="1" applyFont="1" applyFill="1" applyBorder="1" applyAlignment="1" applyProtection="1">
      <alignment horizontal="left" vertical="center" indent="1" shrinkToFit="1"/>
    </xf>
    <xf numFmtId="2" fontId="1" fillId="0" borderId="69" xfId="0" applyNumberFormat="1" applyFont="1" applyFill="1" applyBorder="1" applyAlignment="1" applyProtection="1">
      <alignment horizontal="center" vertical="center"/>
    </xf>
    <xf numFmtId="2" fontId="2" fillId="0" borderId="71" xfId="0" applyNumberFormat="1" applyFont="1" applyFill="1" applyBorder="1" applyAlignment="1" applyProtection="1">
      <alignment horizontal="center" vertical="center" shrinkToFit="1"/>
    </xf>
    <xf numFmtId="2" fontId="2" fillId="0" borderId="72" xfId="0" applyNumberFormat="1" applyFont="1" applyFill="1" applyBorder="1" applyAlignment="1" applyProtection="1">
      <alignment horizontal="center" vertical="center" shrinkToFit="1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2" fillId="0" borderId="70" xfId="0" applyNumberFormat="1" applyFont="1" applyFill="1" applyBorder="1" applyAlignment="1" applyProtection="1">
      <alignment horizontal="center" vertical="center" shrinkToFit="1"/>
    </xf>
    <xf numFmtId="2" fontId="2" fillId="0" borderId="12" xfId="0" applyNumberFormat="1" applyFont="1" applyFill="1" applyBorder="1" applyAlignment="1" applyProtection="1">
      <alignment horizontal="center" vertical="center" shrinkToFit="1"/>
    </xf>
    <xf numFmtId="2" fontId="2" fillId="0" borderId="42" xfId="0" applyNumberFormat="1" applyFont="1" applyFill="1" applyBorder="1" applyAlignment="1" applyProtection="1">
      <alignment horizontal="center" vertical="center" shrinkToFit="1"/>
    </xf>
    <xf numFmtId="2" fontId="1" fillId="2" borderId="43" xfId="0" applyNumberFormat="1" applyFont="1" applyFill="1" applyBorder="1" applyAlignment="1" applyProtection="1">
      <alignment horizontal="center" vertical="center" shrinkToFit="1"/>
    </xf>
    <xf numFmtId="2" fontId="2" fillId="3" borderId="70" xfId="1" applyNumberFormat="1" applyFont="1" applyFill="1" applyBorder="1" applyAlignment="1" applyProtection="1">
      <alignment horizontal="center" vertical="center" shrinkToFit="1"/>
    </xf>
    <xf numFmtId="2" fontId="2" fillId="3" borderId="12" xfId="1" applyNumberFormat="1" applyFont="1" applyFill="1" applyBorder="1" applyAlignment="1" applyProtection="1">
      <alignment horizontal="center" vertical="center" shrinkToFit="1"/>
    </xf>
    <xf numFmtId="2" fontId="2" fillId="3" borderId="42" xfId="1" applyNumberFormat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53</xdr:row>
      <xdr:rowOff>40299</xdr:rowOff>
    </xdr:from>
    <xdr:to>
      <xdr:col>13</xdr:col>
      <xdr:colOff>300405</xdr:colOff>
      <xdr:row>62</xdr:row>
      <xdr:rowOff>168519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8" y="14225222"/>
          <a:ext cx="7473462" cy="1776778"/>
        </a:xfrm>
        <a:prstGeom prst="rect">
          <a:avLst/>
        </a:prstGeom>
      </xdr:spPr>
    </xdr:pic>
    <xdr:clientData/>
  </xdr:twoCellAnchor>
  <xdr:twoCellAnchor>
    <xdr:from>
      <xdr:col>21</xdr:col>
      <xdr:colOff>2019300</xdr:colOff>
      <xdr:row>38</xdr:row>
      <xdr:rowOff>180975</xdr:rowOff>
    </xdr:from>
    <xdr:to>
      <xdr:col>21</xdr:col>
      <xdr:colOff>2200275</xdr:colOff>
      <xdr:row>39</xdr:row>
      <xdr:rowOff>104775</xdr:rowOff>
    </xdr:to>
    <xdr:sp macro="" textlink="">
      <xdr:nvSpPr>
        <xdr:cNvPr id="3" name="Down Arrow 2"/>
        <xdr:cNvSpPr/>
      </xdr:nvSpPr>
      <xdr:spPr>
        <a:xfrm>
          <a:off x="12725400" y="10401300"/>
          <a:ext cx="180975" cy="171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53</xdr:row>
      <xdr:rowOff>40299</xdr:rowOff>
    </xdr:from>
    <xdr:to>
      <xdr:col>13</xdr:col>
      <xdr:colOff>50576</xdr:colOff>
      <xdr:row>62</xdr:row>
      <xdr:rowOff>118225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8" y="13872622"/>
          <a:ext cx="7245095" cy="1671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29309</xdr:colOff>
      <xdr:row>53</xdr:row>
      <xdr:rowOff>40299</xdr:rowOff>
    </xdr:from>
    <xdr:to>
      <xdr:col>13</xdr:col>
      <xdr:colOff>104775</xdr:colOff>
      <xdr:row>62</xdr:row>
      <xdr:rowOff>101112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9" y="14051574"/>
          <a:ext cx="7276366" cy="1689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3"/>
  <sheetViews>
    <sheetView showZeros="0" view="pageBreakPreview" topLeftCell="A31" zoomScaleNormal="100" zoomScaleSheetLayoutView="100" workbookViewId="0">
      <pane xSplit="1" topLeftCell="B1" activePane="topRight" state="frozen"/>
      <selection pane="topRight" activeCell="V60" sqref="V60"/>
    </sheetView>
  </sheetViews>
  <sheetFormatPr defaultRowHeight="15"/>
  <cols>
    <col min="1" max="1" width="30.42578125" style="7" customWidth="1"/>
    <col min="2" max="2" width="11.42578125" style="131" customWidth="1"/>
    <col min="3" max="3" width="3.5703125" customWidth="1"/>
    <col min="4" max="5" width="5.42578125" customWidth="1"/>
    <col min="6" max="6" width="3.5703125" customWidth="1"/>
    <col min="7" max="8" width="5.42578125" customWidth="1"/>
    <col min="9" max="9" width="3.140625" bestFit="1" customWidth="1"/>
    <col min="10" max="11" width="5.42578125" customWidth="1"/>
    <col min="12" max="12" width="3.5703125" customWidth="1"/>
    <col min="13" max="13" width="5.42578125" customWidth="1"/>
    <col min="14" max="14" width="8" customWidth="1"/>
    <col min="15" max="17" width="4" style="48" customWidth="1"/>
    <col min="18" max="18" width="5.140625" style="48" customWidth="1"/>
    <col min="19" max="19" width="6.140625" style="48" customWidth="1"/>
    <col min="20" max="20" width="6.7109375" style="48" customWidth="1"/>
    <col min="21" max="21" width="8" style="243" customWidth="1"/>
    <col min="22" max="22" width="44.42578125" style="167" bestFit="1" customWidth="1"/>
    <col min="23" max="23" width="12.85546875" style="175" customWidth="1"/>
    <col min="24" max="24" width="9" style="175"/>
    <col min="25" max="25" width="9" style="177"/>
  </cols>
  <sheetData>
    <row r="1" spans="1:25" ht="27.75" customHeight="1">
      <c r="A1" s="322" t="s">
        <v>78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202"/>
    </row>
    <row r="2" spans="1:25" ht="28.5" thickBot="1">
      <c r="A2" s="214" t="s">
        <v>77</v>
      </c>
      <c r="B2" s="114"/>
      <c r="C2" s="8"/>
      <c r="D2" s="8"/>
      <c r="E2" s="8"/>
      <c r="I2" s="8"/>
      <c r="J2" s="8"/>
      <c r="K2" s="8"/>
      <c r="Q2" s="8"/>
      <c r="R2" s="8"/>
      <c r="S2" s="8"/>
      <c r="T2" s="8"/>
      <c r="U2" s="239"/>
      <c r="V2" s="166"/>
    </row>
    <row r="3" spans="1:25" ht="24.75" customHeight="1" thickBot="1">
      <c r="A3" s="323" t="s">
        <v>0</v>
      </c>
      <c r="B3" s="323" t="s">
        <v>44</v>
      </c>
      <c r="C3" s="326" t="s">
        <v>66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203"/>
      <c r="W3" s="201" t="s">
        <v>74</v>
      </c>
    </row>
    <row r="4" spans="1:25" ht="45" customHeight="1">
      <c r="A4" s="324"/>
      <c r="B4" s="324"/>
      <c r="C4" s="329" t="s">
        <v>43</v>
      </c>
      <c r="D4" s="330"/>
      <c r="E4" s="330"/>
      <c r="F4" s="330"/>
      <c r="G4" s="330"/>
      <c r="H4" s="330"/>
      <c r="I4" s="330"/>
      <c r="J4" s="330"/>
      <c r="K4" s="330"/>
      <c r="L4" s="330"/>
      <c r="M4" s="331" t="s">
        <v>30</v>
      </c>
      <c r="N4" s="332"/>
      <c r="O4" s="333" t="s">
        <v>47</v>
      </c>
      <c r="P4" s="334"/>
      <c r="Q4" s="334"/>
      <c r="R4" s="334"/>
      <c r="S4" s="335" t="s">
        <v>30</v>
      </c>
      <c r="T4" s="336"/>
      <c r="U4" s="337" t="s">
        <v>76</v>
      </c>
      <c r="V4" s="204"/>
      <c r="W4" s="320" t="s">
        <v>73</v>
      </c>
      <c r="X4" s="175" t="s">
        <v>71</v>
      </c>
      <c r="Y4" s="177" t="s">
        <v>75</v>
      </c>
    </row>
    <row r="5" spans="1:25" ht="35.25" customHeight="1" thickBot="1">
      <c r="A5" s="325"/>
      <c r="B5" s="325"/>
      <c r="C5" s="99" t="s">
        <v>33</v>
      </c>
      <c r="D5" s="100" t="s">
        <v>37</v>
      </c>
      <c r="E5" s="100" t="s">
        <v>38</v>
      </c>
      <c r="F5" s="100" t="s">
        <v>34</v>
      </c>
      <c r="G5" s="100" t="s">
        <v>39</v>
      </c>
      <c r="H5" s="100" t="s">
        <v>40</v>
      </c>
      <c r="I5" s="100" t="s">
        <v>32</v>
      </c>
      <c r="J5" s="100" t="s">
        <v>41</v>
      </c>
      <c r="K5" s="100" t="s">
        <v>42</v>
      </c>
      <c r="L5" s="101" t="s">
        <v>35</v>
      </c>
      <c r="M5" s="157" t="s">
        <v>45</v>
      </c>
      <c r="N5" s="279" t="s">
        <v>46</v>
      </c>
      <c r="O5" s="244">
        <v>1</v>
      </c>
      <c r="P5" s="54">
        <v>2</v>
      </c>
      <c r="Q5" s="54">
        <v>3</v>
      </c>
      <c r="R5" s="70" t="s">
        <v>36</v>
      </c>
      <c r="S5" s="106" t="s">
        <v>48</v>
      </c>
      <c r="T5" s="248" t="s">
        <v>49</v>
      </c>
      <c r="U5" s="338"/>
      <c r="V5" s="204"/>
      <c r="W5" s="320"/>
      <c r="X5" s="321"/>
    </row>
    <row r="6" spans="1:25" ht="20.100000000000001" customHeight="1">
      <c r="A6" s="3" t="s">
        <v>1</v>
      </c>
      <c r="B6" s="115"/>
      <c r="C6" s="12"/>
      <c r="D6" s="36"/>
      <c r="E6" s="36"/>
      <c r="F6" s="36"/>
      <c r="G6" s="36"/>
      <c r="H6" s="36"/>
      <c r="I6" s="36"/>
      <c r="J6" s="36"/>
      <c r="K6" s="36"/>
      <c r="L6" s="34"/>
      <c r="M6" s="158"/>
      <c r="N6" s="44"/>
      <c r="O6" s="144"/>
      <c r="P6" s="85"/>
      <c r="Q6" s="85"/>
      <c r="R6" s="71"/>
      <c r="S6" s="59"/>
      <c r="T6" s="249"/>
      <c r="U6" s="295"/>
      <c r="V6" s="205"/>
      <c r="X6" s="321"/>
    </row>
    <row r="7" spans="1:25" ht="20.100000000000001" customHeight="1">
      <c r="A7" s="29" t="s">
        <v>2</v>
      </c>
      <c r="B7" s="116">
        <v>1</v>
      </c>
      <c r="C7" s="116"/>
      <c r="D7" s="86"/>
      <c r="E7" s="86"/>
      <c r="F7" s="86">
        <v>1</v>
      </c>
      <c r="G7" s="86"/>
      <c r="H7" s="86"/>
      <c r="I7" s="86"/>
      <c r="J7" s="86"/>
      <c r="K7" s="86"/>
      <c r="L7" s="86"/>
      <c r="M7" s="159">
        <f>SUM(F7:L7)</f>
        <v>1</v>
      </c>
      <c r="N7" s="240">
        <f>M7/B7*100</f>
        <v>100</v>
      </c>
      <c r="O7" s="217"/>
      <c r="P7" s="86"/>
      <c r="Q7" s="86"/>
      <c r="R7" s="72"/>
      <c r="S7" s="60"/>
      <c r="T7" s="250"/>
      <c r="U7" s="296">
        <f>(C7*2+D7*2.33+E7*2.66+F7*3+G7*3.33+H7*3.66+I7*4+J7*4.33+K7*4.66+L7*5)/SUM(C7:L7)</f>
        <v>3</v>
      </c>
      <c r="V7" s="206"/>
      <c r="W7" s="175">
        <f>SUM(M7,S7)</f>
        <v>1</v>
      </c>
      <c r="X7" s="176">
        <f>+B7-W7</f>
        <v>0</v>
      </c>
    </row>
    <row r="8" spans="1:25" ht="20.100000000000001" customHeight="1">
      <c r="A8" s="15" t="s">
        <v>3</v>
      </c>
      <c r="B8" s="117">
        <v>1</v>
      </c>
      <c r="C8" s="117"/>
      <c r="D8" s="87"/>
      <c r="E8" s="87"/>
      <c r="F8" s="87">
        <v>1</v>
      </c>
      <c r="G8" s="87"/>
      <c r="H8" s="87"/>
      <c r="I8" s="87"/>
      <c r="J8" s="87"/>
      <c r="K8" s="87"/>
      <c r="L8" s="87"/>
      <c r="M8" s="159">
        <f t="shared" ref="M8:M16" si="0">SUM(F8:L8)</f>
        <v>1</v>
      </c>
      <c r="N8" s="240">
        <f t="shared" ref="N8:N17" si="1">M8/B8*100</f>
        <v>100</v>
      </c>
      <c r="O8" s="218"/>
      <c r="P8" s="87"/>
      <c r="Q8" s="87"/>
      <c r="R8" s="73"/>
      <c r="S8" s="61"/>
      <c r="T8" s="251"/>
      <c r="U8" s="296">
        <f t="shared" ref="U8:U12" si="2">(C8*2+D8*2.33+E8*2.66+F8*3+G8*3.33+H8*3.66+I8*4+J8*4.33+K8*4.66+L8*5)/SUM(C8:L8)</f>
        <v>3</v>
      </c>
      <c r="V8" s="206"/>
      <c r="W8" s="175">
        <f>SUM(M8,S8)</f>
        <v>1</v>
      </c>
      <c r="X8" s="176">
        <f t="shared" ref="X8:X53" si="3">+B8-W8</f>
        <v>0</v>
      </c>
    </row>
    <row r="9" spans="1:25" ht="20.100000000000001" customHeight="1">
      <c r="A9" s="15" t="s">
        <v>4</v>
      </c>
      <c r="B9" s="117"/>
      <c r="C9" s="117"/>
      <c r="D9" s="87"/>
      <c r="E9" s="87"/>
      <c r="F9" s="87"/>
      <c r="G9" s="87"/>
      <c r="H9" s="87"/>
      <c r="I9" s="87"/>
      <c r="J9" s="87"/>
      <c r="K9" s="87"/>
      <c r="L9" s="87"/>
      <c r="M9" s="159">
        <f t="shared" si="0"/>
        <v>0</v>
      </c>
      <c r="N9" s="240"/>
      <c r="O9" s="218"/>
      <c r="P9" s="87"/>
      <c r="Q9" s="87"/>
      <c r="R9" s="73"/>
      <c r="S9" s="61"/>
      <c r="T9" s="251"/>
      <c r="U9" s="296"/>
      <c r="V9" s="206"/>
      <c r="W9" s="175">
        <f t="shared" ref="W9:W53" si="4">SUM(M9,S9)</f>
        <v>0</v>
      </c>
      <c r="X9" s="176">
        <f t="shared" si="3"/>
        <v>0</v>
      </c>
    </row>
    <row r="10" spans="1:25" ht="20.100000000000001" customHeight="1">
      <c r="A10" s="15" t="s">
        <v>5</v>
      </c>
      <c r="B10" s="117">
        <v>1</v>
      </c>
      <c r="C10" s="117"/>
      <c r="D10" s="87"/>
      <c r="E10" s="87"/>
      <c r="F10" s="87">
        <v>1</v>
      </c>
      <c r="G10" s="87"/>
      <c r="H10" s="87"/>
      <c r="I10" s="87"/>
      <c r="J10" s="87"/>
      <c r="K10" s="87"/>
      <c r="L10" s="87"/>
      <c r="M10" s="159">
        <f t="shared" si="0"/>
        <v>1</v>
      </c>
      <c r="N10" s="240">
        <f t="shared" si="1"/>
        <v>100</v>
      </c>
      <c r="O10" s="218"/>
      <c r="P10" s="87"/>
      <c r="Q10" s="87"/>
      <c r="R10" s="73"/>
      <c r="S10" s="61"/>
      <c r="T10" s="251"/>
      <c r="U10" s="296">
        <f t="shared" si="2"/>
        <v>3</v>
      </c>
      <c r="V10" s="206"/>
      <c r="W10" s="175">
        <f t="shared" si="4"/>
        <v>1</v>
      </c>
      <c r="X10" s="176">
        <f t="shared" si="3"/>
        <v>0</v>
      </c>
    </row>
    <row r="11" spans="1:25" ht="20.100000000000001" customHeight="1">
      <c r="A11" s="15" t="s">
        <v>6</v>
      </c>
      <c r="B11" s="117">
        <v>2</v>
      </c>
      <c r="C11" s="117"/>
      <c r="D11" s="87"/>
      <c r="E11" s="87"/>
      <c r="F11" s="87">
        <v>1</v>
      </c>
      <c r="G11" s="87"/>
      <c r="H11" s="87"/>
      <c r="I11" s="87"/>
      <c r="J11" s="87"/>
      <c r="K11" s="87"/>
      <c r="L11" s="87"/>
      <c r="M11" s="159">
        <f t="shared" si="0"/>
        <v>1</v>
      </c>
      <c r="N11" s="240">
        <f t="shared" si="1"/>
        <v>50</v>
      </c>
      <c r="O11" s="218"/>
      <c r="P11" s="87"/>
      <c r="Q11" s="87"/>
      <c r="R11" s="73"/>
      <c r="S11" s="61"/>
      <c r="T11" s="251"/>
      <c r="U11" s="296">
        <f t="shared" si="2"/>
        <v>3</v>
      </c>
      <c r="V11" s="206"/>
      <c r="W11" s="175">
        <f t="shared" si="4"/>
        <v>1</v>
      </c>
      <c r="X11" s="176">
        <f t="shared" si="3"/>
        <v>1</v>
      </c>
    </row>
    <row r="12" spans="1:25" s="177" customFormat="1" ht="20.100000000000001" customHeight="1">
      <c r="A12" s="178" t="s">
        <v>7</v>
      </c>
      <c r="B12" s="179">
        <f>1</f>
        <v>1</v>
      </c>
      <c r="C12" s="179"/>
      <c r="D12" s="180"/>
      <c r="E12" s="180"/>
      <c r="F12" s="180"/>
      <c r="G12" s="180"/>
      <c r="H12" s="180"/>
      <c r="I12" s="180">
        <v>1</v>
      </c>
      <c r="J12" s="180"/>
      <c r="K12" s="180"/>
      <c r="L12" s="180"/>
      <c r="M12" s="181">
        <f t="shared" si="0"/>
        <v>1</v>
      </c>
      <c r="N12" s="283">
        <f t="shared" si="1"/>
        <v>100</v>
      </c>
      <c r="O12" s="286"/>
      <c r="P12" s="180"/>
      <c r="Q12" s="180"/>
      <c r="R12" s="183"/>
      <c r="S12" s="182"/>
      <c r="T12" s="290"/>
      <c r="U12" s="297">
        <f t="shared" si="2"/>
        <v>4</v>
      </c>
      <c r="V12" s="207"/>
      <c r="W12" s="175">
        <f t="shared" si="4"/>
        <v>1</v>
      </c>
      <c r="X12" s="176">
        <f t="shared" si="3"/>
        <v>0</v>
      </c>
      <c r="Y12" s="177" t="s">
        <v>72</v>
      </c>
    </row>
    <row r="13" spans="1:25" ht="20.100000000000001" customHeight="1">
      <c r="A13" s="15" t="s">
        <v>8</v>
      </c>
      <c r="B13" s="117"/>
      <c r="C13" s="117"/>
      <c r="D13" s="87"/>
      <c r="E13" s="87"/>
      <c r="F13" s="87"/>
      <c r="G13" s="87"/>
      <c r="H13" s="87"/>
      <c r="I13" s="87"/>
      <c r="J13" s="87"/>
      <c r="K13" s="87"/>
      <c r="L13" s="87"/>
      <c r="M13" s="159">
        <f t="shared" si="0"/>
        <v>0</v>
      </c>
      <c r="N13" s="240"/>
      <c r="O13" s="218"/>
      <c r="P13" s="87"/>
      <c r="Q13" s="87"/>
      <c r="R13" s="73"/>
      <c r="S13" s="61"/>
      <c r="T13" s="251"/>
      <c r="U13" s="298"/>
      <c r="V13" s="208"/>
      <c r="W13" s="175">
        <f t="shared" si="4"/>
        <v>0</v>
      </c>
      <c r="X13" s="176">
        <f t="shared" si="3"/>
        <v>0</v>
      </c>
    </row>
    <row r="14" spans="1:25" ht="20.100000000000001" customHeight="1">
      <c r="A14" s="15" t="s">
        <v>9</v>
      </c>
      <c r="B14" s="117">
        <v>3</v>
      </c>
      <c r="C14" s="117"/>
      <c r="D14" s="87"/>
      <c r="E14" s="87"/>
      <c r="F14" s="87"/>
      <c r="G14" s="87"/>
      <c r="H14" s="87"/>
      <c r="I14" s="87"/>
      <c r="J14" s="87"/>
      <c r="K14" s="87"/>
      <c r="L14" s="87"/>
      <c r="M14" s="159">
        <f t="shared" si="0"/>
        <v>0</v>
      </c>
      <c r="N14" s="240">
        <f t="shared" si="1"/>
        <v>0</v>
      </c>
      <c r="O14" s="218">
        <v>1</v>
      </c>
      <c r="P14" s="87"/>
      <c r="Q14" s="87"/>
      <c r="R14" s="73"/>
      <c r="S14" s="132">
        <f>SUM(O14:R14)</f>
        <v>1</v>
      </c>
      <c r="T14" s="269">
        <f>S14/B14*100</f>
        <v>33.333333333333329</v>
      </c>
      <c r="U14" s="296"/>
      <c r="V14" s="209"/>
      <c r="W14" s="175">
        <f t="shared" si="4"/>
        <v>1</v>
      </c>
      <c r="X14" s="176">
        <f t="shared" si="3"/>
        <v>2</v>
      </c>
    </row>
    <row r="15" spans="1:25" s="174" customFormat="1" ht="20.100000000000001" customHeight="1">
      <c r="A15" s="168" t="s">
        <v>10</v>
      </c>
      <c r="B15" s="169">
        <v>2</v>
      </c>
      <c r="C15" s="169"/>
      <c r="D15" s="170"/>
      <c r="E15" s="170"/>
      <c r="F15" s="170"/>
      <c r="G15" s="170"/>
      <c r="H15" s="170">
        <v>1</v>
      </c>
      <c r="I15" s="170"/>
      <c r="J15" s="170"/>
      <c r="K15" s="170"/>
      <c r="L15" s="170"/>
      <c r="M15" s="171">
        <f t="shared" si="0"/>
        <v>1</v>
      </c>
      <c r="N15" s="283">
        <f t="shared" si="1"/>
        <v>50</v>
      </c>
      <c r="O15" s="281">
        <v>1</v>
      </c>
      <c r="P15" s="170"/>
      <c r="Q15" s="170"/>
      <c r="R15" s="172"/>
      <c r="S15" s="173">
        <f>SUM(O15:R15)</f>
        <v>1</v>
      </c>
      <c r="T15" s="291">
        <f>S15/B15*100</f>
        <v>50</v>
      </c>
      <c r="U15" s="299">
        <f>(C15*2+D15*2.33+E15*2.66+F15*3+G15*3.33+H15*3.66+I15*4+J15*4.33+K15*4.66+L15*5)/SUM(C15:L15)</f>
        <v>3.66</v>
      </c>
      <c r="V15" s="209"/>
      <c r="W15" s="175">
        <f t="shared" si="4"/>
        <v>2</v>
      </c>
      <c r="X15" s="176">
        <f>+B15-W15</f>
        <v>0</v>
      </c>
      <c r="Y15" s="177" t="s">
        <v>72</v>
      </c>
    </row>
    <row r="16" spans="1:25" ht="20.100000000000001" customHeight="1">
      <c r="A16" s="16" t="s">
        <v>11</v>
      </c>
      <c r="B16" s="118">
        <v>3</v>
      </c>
      <c r="C16" s="118"/>
      <c r="D16" s="88"/>
      <c r="E16" s="88"/>
      <c r="F16" s="88"/>
      <c r="G16" s="88"/>
      <c r="H16" s="88"/>
      <c r="I16" s="88"/>
      <c r="J16" s="88"/>
      <c r="K16" s="88"/>
      <c r="L16" s="142">
        <v>1</v>
      </c>
      <c r="M16" s="159">
        <f t="shared" si="0"/>
        <v>1</v>
      </c>
      <c r="N16" s="240">
        <f t="shared" si="1"/>
        <v>33.333333333333329</v>
      </c>
      <c r="O16" s="142"/>
      <c r="P16" s="88"/>
      <c r="Q16" s="88"/>
      <c r="R16" s="74"/>
      <c r="S16" s="62"/>
      <c r="T16" s="252"/>
      <c r="U16" s="300">
        <f>(C16*2+D16*2.33+E16*2.66+F16*3+G16*3.33+H16*3.66+I16*4+J16*4.33+K16*4.66+L16*5)/SUM(C16:L16)</f>
        <v>5</v>
      </c>
      <c r="V16" s="210"/>
      <c r="W16" s="175">
        <f t="shared" si="4"/>
        <v>1</v>
      </c>
      <c r="X16" s="176">
        <f t="shared" si="3"/>
        <v>2</v>
      </c>
    </row>
    <row r="17" spans="1:25" ht="20.100000000000001" customHeight="1" thickBot="1">
      <c r="A17" s="2" t="s">
        <v>12</v>
      </c>
      <c r="B17" s="148">
        <f>SUM(B7:B16)</f>
        <v>14</v>
      </c>
      <c r="C17" s="143">
        <f>SUM(C7:C16)</f>
        <v>0</v>
      </c>
      <c r="D17" s="55">
        <f t="shared" ref="D17:L17" si="5">SUM(D7:D16)</f>
        <v>0</v>
      </c>
      <c r="E17" s="55">
        <f t="shared" si="5"/>
        <v>0</v>
      </c>
      <c r="F17" s="55">
        <f t="shared" si="5"/>
        <v>4</v>
      </c>
      <c r="G17" s="55">
        <f t="shared" si="5"/>
        <v>0</v>
      </c>
      <c r="H17" s="55">
        <f t="shared" si="5"/>
        <v>1</v>
      </c>
      <c r="I17" s="55">
        <f t="shared" si="5"/>
        <v>1</v>
      </c>
      <c r="J17" s="55">
        <f t="shared" si="5"/>
        <v>0</v>
      </c>
      <c r="K17" s="55">
        <f t="shared" si="5"/>
        <v>0</v>
      </c>
      <c r="L17" s="55">
        <f t="shared" si="5"/>
        <v>1</v>
      </c>
      <c r="M17" s="155">
        <f>SUM(M7:M16)</f>
        <v>7</v>
      </c>
      <c r="N17" s="246">
        <f t="shared" si="1"/>
        <v>50</v>
      </c>
      <c r="O17" s="40">
        <f>SUM(O7:O16)</f>
        <v>2</v>
      </c>
      <c r="P17" s="55"/>
      <c r="Q17" s="55"/>
      <c r="R17" s="51"/>
      <c r="S17" s="133">
        <f>SUM(O17:R17)</f>
        <v>2</v>
      </c>
      <c r="T17" s="266">
        <f>S17/B17*100</f>
        <v>14.285714285714285</v>
      </c>
      <c r="U17" s="301">
        <f>(C17*2+D17*2.33+E17*2.66+F17*3+G17*3.33+H17*3.66+I17*4+J17*4.33+K17*4.66+L17*5)/SUM(C17:L17)</f>
        <v>3.5228571428571427</v>
      </c>
      <c r="V17" s="211"/>
      <c r="W17" s="175">
        <f t="shared" si="4"/>
        <v>9</v>
      </c>
      <c r="X17" s="176">
        <f t="shared" si="3"/>
        <v>5</v>
      </c>
    </row>
    <row r="18" spans="1:25" ht="20.100000000000001" customHeight="1">
      <c r="A18" s="3" t="s">
        <v>13</v>
      </c>
      <c r="B18" s="115"/>
      <c r="C18" s="115"/>
      <c r="D18" s="92"/>
      <c r="E18" s="85"/>
      <c r="F18" s="85"/>
      <c r="G18" s="85"/>
      <c r="H18" s="85"/>
      <c r="I18" s="85"/>
      <c r="J18" s="85"/>
      <c r="K18" s="85"/>
      <c r="L18" s="144"/>
      <c r="M18" s="160"/>
      <c r="N18" s="282"/>
      <c r="O18" s="144"/>
      <c r="P18" s="85"/>
      <c r="Q18" s="85"/>
      <c r="R18" s="71"/>
      <c r="S18" s="59"/>
      <c r="T18" s="249"/>
      <c r="U18" s="302"/>
      <c r="V18" s="205"/>
      <c r="W18" s="175">
        <f t="shared" si="4"/>
        <v>0</v>
      </c>
      <c r="X18" s="176">
        <f t="shared" si="3"/>
        <v>0</v>
      </c>
    </row>
    <row r="19" spans="1:25" ht="20.100000000000001" customHeight="1">
      <c r="A19" s="17" t="s">
        <v>14</v>
      </c>
      <c r="B19" s="119">
        <v>18</v>
      </c>
      <c r="C19" s="119">
        <v>1</v>
      </c>
      <c r="D19" s="86"/>
      <c r="E19" s="89"/>
      <c r="F19" s="89">
        <v>3</v>
      </c>
      <c r="G19" s="89"/>
      <c r="H19" s="89">
        <v>1</v>
      </c>
      <c r="I19" s="89">
        <v>2</v>
      </c>
      <c r="J19" s="89"/>
      <c r="K19" s="89"/>
      <c r="L19" s="107">
        <v>2</v>
      </c>
      <c r="M19" s="161">
        <f>SUM(C19:L19)</f>
        <v>9</v>
      </c>
      <c r="N19" s="288">
        <f t="shared" ref="N19:N20" si="6">M19/B19*100</f>
        <v>50</v>
      </c>
      <c r="O19" s="219"/>
      <c r="P19" s="89">
        <v>2</v>
      </c>
      <c r="Q19" s="89"/>
      <c r="R19" s="75">
        <v>3</v>
      </c>
      <c r="S19" s="134">
        <f>SUM(O19:R19)</f>
        <v>5</v>
      </c>
      <c r="T19" s="271">
        <f>S19/B19*100</f>
        <v>27.777777777777779</v>
      </c>
      <c r="U19" s="303">
        <f t="shared" ref="U19:U20" si="7">(C19*2+D19*2.33+E19*2.66+F19*3+G19*3.33+H19*3.66+I19*4+J19*4.33+K19*4.66+L19*5)/SUM(C19:L19)</f>
        <v>3.6288888888888886</v>
      </c>
      <c r="V19" s="209"/>
      <c r="W19" s="175">
        <f t="shared" si="4"/>
        <v>14</v>
      </c>
      <c r="X19" s="176">
        <f t="shared" si="3"/>
        <v>4</v>
      </c>
    </row>
    <row r="20" spans="1:25" ht="20.100000000000001" customHeight="1">
      <c r="A20" s="10" t="s">
        <v>15</v>
      </c>
      <c r="B20" s="120">
        <v>7</v>
      </c>
      <c r="C20" s="120">
        <v>1</v>
      </c>
      <c r="D20" s="87"/>
      <c r="E20" s="90">
        <v>1</v>
      </c>
      <c r="F20" s="90">
        <v>2</v>
      </c>
      <c r="G20" s="87"/>
      <c r="H20" s="87"/>
      <c r="I20" s="87"/>
      <c r="J20" s="87"/>
      <c r="K20" s="87"/>
      <c r="L20" s="108"/>
      <c r="M20" s="162">
        <f>SUM(C20:L20)</f>
        <v>4</v>
      </c>
      <c r="N20" s="240">
        <f t="shared" si="6"/>
        <v>57.142857142857139</v>
      </c>
      <c r="O20" s="220">
        <v>2</v>
      </c>
      <c r="P20" s="90"/>
      <c r="Q20" s="90"/>
      <c r="R20" s="76"/>
      <c r="S20" s="135">
        <f>SUM(O20:R20)</f>
        <v>2</v>
      </c>
      <c r="T20" s="284">
        <f>S20/B20*100</f>
        <v>28.571428571428569</v>
      </c>
      <c r="U20" s="299">
        <f t="shared" si="7"/>
        <v>2.665</v>
      </c>
      <c r="V20" s="209"/>
      <c r="W20" s="175">
        <f t="shared" si="4"/>
        <v>6</v>
      </c>
      <c r="X20" s="176">
        <f t="shared" si="3"/>
        <v>1</v>
      </c>
    </row>
    <row r="21" spans="1:25" ht="20.100000000000001" customHeight="1">
      <c r="A21" s="18" t="s">
        <v>16</v>
      </c>
      <c r="B21" s="121">
        <v>2</v>
      </c>
      <c r="C21" s="121"/>
      <c r="D21" s="87"/>
      <c r="E21" s="87"/>
      <c r="F21" s="87"/>
      <c r="G21" s="87"/>
      <c r="H21" s="87"/>
      <c r="I21" s="87"/>
      <c r="J21" s="87"/>
      <c r="K21" s="87"/>
      <c r="L21" s="145"/>
      <c r="M21" s="162">
        <f>SUM(C21:L21)</f>
        <v>0</v>
      </c>
      <c r="N21" s="226"/>
      <c r="O21" s="150"/>
      <c r="P21" s="38"/>
      <c r="Q21" s="38"/>
      <c r="R21" s="77"/>
      <c r="S21" s="30"/>
      <c r="T21" s="256"/>
      <c r="U21" s="304"/>
      <c r="V21" s="212"/>
      <c r="W21" s="175">
        <f t="shared" si="4"/>
        <v>0</v>
      </c>
      <c r="X21" s="176">
        <f t="shared" si="3"/>
        <v>2</v>
      </c>
    </row>
    <row r="22" spans="1:25" ht="20.100000000000001" customHeight="1">
      <c r="A22" s="19" t="s">
        <v>17</v>
      </c>
      <c r="B22" s="122"/>
      <c r="C22" s="122"/>
      <c r="D22" s="91"/>
      <c r="E22" s="91"/>
      <c r="F22" s="91"/>
      <c r="G22" s="91"/>
      <c r="H22" s="91"/>
      <c r="I22" s="91"/>
      <c r="J22" s="91"/>
      <c r="K22" s="91"/>
      <c r="L22" s="145"/>
      <c r="M22" s="162">
        <f>SUM(C22:L22)</f>
        <v>0</v>
      </c>
      <c r="N22" s="226"/>
      <c r="O22" s="221"/>
      <c r="P22" s="91"/>
      <c r="Q22" s="91"/>
      <c r="R22" s="78"/>
      <c r="S22" s="65"/>
      <c r="T22" s="257"/>
      <c r="U22" s="305"/>
      <c r="V22" s="212"/>
      <c r="W22" s="175">
        <f t="shared" si="4"/>
        <v>0</v>
      </c>
      <c r="X22" s="176">
        <f t="shared" si="3"/>
        <v>0</v>
      </c>
    </row>
    <row r="23" spans="1:25" ht="20.100000000000001" customHeight="1" thickBot="1">
      <c r="A23" s="2" t="s">
        <v>18</v>
      </c>
      <c r="B23" s="148">
        <f>SUM(B19:B22)</f>
        <v>27</v>
      </c>
      <c r="C23" s="143">
        <f>SUM(C19:C22)</f>
        <v>2</v>
      </c>
      <c r="D23" s="143">
        <f t="shared" ref="D23:M23" si="8">SUM(D19:D22)</f>
        <v>0</v>
      </c>
      <c r="E23" s="143">
        <f t="shared" si="8"/>
        <v>1</v>
      </c>
      <c r="F23" s="143">
        <f t="shared" si="8"/>
        <v>5</v>
      </c>
      <c r="G23" s="143">
        <f t="shared" si="8"/>
        <v>0</v>
      </c>
      <c r="H23" s="143">
        <f t="shared" si="8"/>
        <v>1</v>
      </c>
      <c r="I23" s="143">
        <f t="shared" si="8"/>
        <v>2</v>
      </c>
      <c r="J23" s="143">
        <f t="shared" si="8"/>
        <v>0</v>
      </c>
      <c r="K23" s="143">
        <f t="shared" si="8"/>
        <v>0</v>
      </c>
      <c r="L23" s="143">
        <f t="shared" si="8"/>
        <v>2</v>
      </c>
      <c r="M23" s="155">
        <f t="shared" si="8"/>
        <v>13</v>
      </c>
      <c r="N23" s="246">
        <f t="shared" ref="N23" si="9">M23/B23*100</f>
        <v>48.148148148148145</v>
      </c>
      <c r="O23" s="40">
        <f>SUM(O19:O22)</f>
        <v>2</v>
      </c>
      <c r="P23" s="55">
        <f t="shared" ref="P23:R23" si="10">SUM(P19:P22)</f>
        <v>2</v>
      </c>
      <c r="Q23" s="55">
        <f t="shared" si="10"/>
        <v>0</v>
      </c>
      <c r="R23" s="51">
        <f t="shared" si="10"/>
        <v>3</v>
      </c>
      <c r="S23" s="133">
        <f>SUM(O23:R23)</f>
        <v>7</v>
      </c>
      <c r="T23" s="266">
        <f>S23/B23*100</f>
        <v>25.925925925925924</v>
      </c>
      <c r="U23" s="301">
        <f t="shared" ref="U23" si="11">(C23*2+D23*2.33+E23*2.66+F23*3+G23*3.33+H23*3.66+I23*4+J23*4.33+K23*4.66+L23*5)/SUM(C23:L23)</f>
        <v>3.3323076923076922</v>
      </c>
      <c r="V23" s="209"/>
      <c r="W23" s="176">
        <f>SUM(M23,S23)</f>
        <v>20</v>
      </c>
      <c r="X23" s="176">
        <f t="shared" si="3"/>
        <v>7</v>
      </c>
    </row>
    <row r="24" spans="1:25" ht="20.100000000000001" customHeight="1">
      <c r="A24" s="1" t="s">
        <v>19</v>
      </c>
      <c r="B24" s="123"/>
      <c r="C24" s="123"/>
      <c r="D24" s="92"/>
      <c r="E24" s="92"/>
      <c r="F24" s="92"/>
      <c r="G24" s="92"/>
      <c r="H24" s="92"/>
      <c r="I24" s="92"/>
      <c r="J24" s="92"/>
      <c r="K24" s="92"/>
      <c r="L24" s="146"/>
      <c r="M24" s="163"/>
      <c r="N24" s="42"/>
      <c r="O24" s="146"/>
      <c r="P24" s="92"/>
      <c r="Q24" s="92"/>
      <c r="R24" s="79"/>
      <c r="S24" s="4"/>
      <c r="T24" s="258"/>
      <c r="U24" s="306"/>
      <c r="V24" s="205"/>
      <c r="W24" s="175">
        <f t="shared" si="4"/>
        <v>0</v>
      </c>
      <c r="X24" s="176">
        <f t="shared" si="3"/>
        <v>0</v>
      </c>
    </row>
    <row r="25" spans="1:25" s="177" customFormat="1" ht="20.100000000000001" customHeight="1">
      <c r="A25" s="184" t="s">
        <v>20</v>
      </c>
      <c r="B25" s="185">
        <f>2+5</f>
        <v>7</v>
      </c>
      <c r="C25" s="185"/>
      <c r="D25" s="186"/>
      <c r="E25" s="186"/>
      <c r="F25" s="186"/>
      <c r="G25" s="186"/>
      <c r="H25" s="186">
        <v>1</v>
      </c>
      <c r="I25" s="186">
        <v>1</v>
      </c>
      <c r="J25" s="186"/>
      <c r="K25" s="186"/>
      <c r="L25" s="187">
        <v>2</v>
      </c>
      <c r="M25" s="188">
        <f>SUM(C25:L25)</f>
        <v>4</v>
      </c>
      <c r="N25" s="242">
        <f t="shared" ref="N25" si="12">M25/B25*100</f>
        <v>57.142857142857139</v>
      </c>
      <c r="O25" s="187"/>
      <c r="P25" s="186"/>
      <c r="Q25" s="186"/>
      <c r="R25" s="190"/>
      <c r="S25" s="189"/>
      <c r="T25" s="292"/>
      <c r="U25" s="307">
        <f>(C25*2+D25*2.33+E25*2.66+F25*3+G25*3.33+H25*3.66+I25*4+J25*4.33+K25*4.66+L25*5)/SUM(C25:L25)</f>
        <v>4.415</v>
      </c>
      <c r="V25" s="207"/>
      <c r="W25" s="175">
        <f t="shared" si="4"/>
        <v>4</v>
      </c>
      <c r="X25" s="176">
        <f t="shared" si="3"/>
        <v>3</v>
      </c>
      <c r="Y25" s="177" t="s">
        <v>72</v>
      </c>
    </row>
    <row r="26" spans="1:25" ht="20.100000000000001" customHeight="1">
      <c r="A26" s="10" t="s">
        <v>21</v>
      </c>
      <c r="B26" s="120">
        <v>16</v>
      </c>
      <c r="C26" s="120"/>
      <c r="D26" s="90"/>
      <c r="E26" s="90"/>
      <c r="F26" s="90">
        <v>3</v>
      </c>
      <c r="G26" s="90"/>
      <c r="H26" s="90">
        <v>1</v>
      </c>
      <c r="I26" s="90"/>
      <c r="J26" s="90"/>
      <c r="K26" s="90"/>
      <c r="L26" s="108">
        <v>4</v>
      </c>
      <c r="M26" s="162">
        <f>SUM(C26:L26)</f>
        <v>8</v>
      </c>
      <c r="N26" s="240">
        <f t="shared" ref="N26:N28" si="13">M26/B26*100</f>
        <v>50</v>
      </c>
      <c r="O26" s="220">
        <v>2</v>
      </c>
      <c r="P26" s="90">
        <v>1</v>
      </c>
      <c r="Q26" s="90">
        <v>1</v>
      </c>
      <c r="R26" s="76">
        <v>2</v>
      </c>
      <c r="S26" s="135">
        <f t="shared" ref="S26:S29" si="14">SUM(O26:R26)</f>
        <v>6</v>
      </c>
      <c r="T26" s="284">
        <f t="shared" ref="T26:T29" si="15">S26/B26*100</f>
        <v>37.5</v>
      </c>
      <c r="U26" s="308">
        <f t="shared" ref="U26:U28" si="16">(C26*2+D26*2.33+E26*2.66+F26*3+G26*3.33+H26*3.66+I26*4+J26*4.33+K26*4.66+L26*5)/SUM(C26:L26)</f>
        <v>4.0824999999999996</v>
      </c>
      <c r="V26" s="209"/>
      <c r="W26" s="175">
        <f t="shared" si="4"/>
        <v>14</v>
      </c>
      <c r="X26" s="176">
        <f t="shared" si="3"/>
        <v>2</v>
      </c>
    </row>
    <row r="27" spans="1:25" ht="20.100000000000001" customHeight="1">
      <c r="A27" s="18" t="s">
        <v>22</v>
      </c>
      <c r="B27" s="121">
        <v>9</v>
      </c>
      <c r="C27" s="121"/>
      <c r="D27" s="38"/>
      <c r="E27" s="38">
        <v>1</v>
      </c>
      <c r="F27" s="38"/>
      <c r="G27" s="38"/>
      <c r="H27" s="38">
        <v>1</v>
      </c>
      <c r="I27" s="38"/>
      <c r="J27" s="38"/>
      <c r="K27" s="38"/>
      <c r="L27" s="109">
        <v>2</v>
      </c>
      <c r="M27" s="162">
        <f>SUM(C27:L27)</f>
        <v>4</v>
      </c>
      <c r="N27" s="240">
        <f t="shared" si="13"/>
        <v>44.444444444444443</v>
      </c>
      <c r="O27" s="150">
        <v>1</v>
      </c>
      <c r="P27" s="38">
        <v>1</v>
      </c>
      <c r="Q27" s="38"/>
      <c r="R27" s="77">
        <v>2</v>
      </c>
      <c r="S27" s="136">
        <f t="shared" si="14"/>
        <v>4</v>
      </c>
      <c r="T27" s="273">
        <f t="shared" si="15"/>
        <v>44.444444444444443</v>
      </c>
      <c r="U27" s="299">
        <f t="shared" si="16"/>
        <v>4.08</v>
      </c>
      <c r="V27" s="209"/>
      <c r="W27" s="175">
        <f t="shared" si="4"/>
        <v>8</v>
      </c>
      <c r="X27" s="176">
        <f t="shared" si="3"/>
        <v>1</v>
      </c>
    </row>
    <row r="28" spans="1:25" ht="20.100000000000001" customHeight="1">
      <c r="A28" s="19" t="s">
        <v>23</v>
      </c>
      <c r="B28" s="122">
        <v>2</v>
      </c>
      <c r="C28" s="122"/>
      <c r="D28" s="91"/>
      <c r="E28" s="91"/>
      <c r="F28" s="91"/>
      <c r="G28" s="91">
        <v>1</v>
      </c>
      <c r="H28" s="91"/>
      <c r="I28" s="91"/>
      <c r="J28" s="91"/>
      <c r="K28" s="91"/>
      <c r="L28" s="110"/>
      <c r="M28" s="162">
        <f>SUM(C28:L28)</f>
        <v>1</v>
      </c>
      <c r="N28" s="240">
        <f t="shared" si="13"/>
        <v>50</v>
      </c>
      <c r="O28" s="221">
        <v>1</v>
      </c>
      <c r="P28" s="91"/>
      <c r="Q28" s="91"/>
      <c r="R28" s="78"/>
      <c r="S28" s="137">
        <f t="shared" si="14"/>
        <v>1</v>
      </c>
      <c r="T28" s="285">
        <f t="shared" si="15"/>
        <v>50</v>
      </c>
      <c r="U28" s="309">
        <f t="shared" si="16"/>
        <v>3.33</v>
      </c>
      <c r="V28" s="209"/>
      <c r="W28" s="175">
        <f t="shared" si="4"/>
        <v>2</v>
      </c>
      <c r="X28" s="176">
        <f t="shared" si="3"/>
        <v>0</v>
      </c>
    </row>
    <row r="29" spans="1:25" ht="20.100000000000001" customHeight="1" thickBot="1">
      <c r="A29" s="5" t="s">
        <v>24</v>
      </c>
      <c r="B29" s="148">
        <f t="shared" ref="B29:M29" si="17">SUM(B25:B28)</f>
        <v>34</v>
      </c>
      <c r="C29" s="143">
        <f t="shared" si="17"/>
        <v>0</v>
      </c>
      <c r="D29" s="143">
        <f t="shared" si="17"/>
        <v>0</v>
      </c>
      <c r="E29" s="143">
        <f t="shared" si="17"/>
        <v>1</v>
      </c>
      <c r="F29" s="143">
        <f t="shared" si="17"/>
        <v>3</v>
      </c>
      <c r="G29" s="143">
        <f t="shared" si="17"/>
        <v>1</v>
      </c>
      <c r="H29" s="143">
        <f t="shared" si="17"/>
        <v>3</v>
      </c>
      <c r="I29" s="143">
        <f t="shared" si="17"/>
        <v>1</v>
      </c>
      <c r="J29" s="143">
        <f t="shared" si="17"/>
        <v>0</v>
      </c>
      <c r="K29" s="143">
        <f t="shared" si="17"/>
        <v>0</v>
      </c>
      <c r="L29" s="143">
        <f t="shared" si="17"/>
        <v>8</v>
      </c>
      <c r="M29" s="155">
        <f t="shared" si="17"/>
        <v>17</v>
      </c>
      <c r="N29" s="246">
        <f t="shared" ref="N29" si="18">M29/B29*100</f>
        <v>50</v>
      </c>
      <c r="O29" s="41">
        <f>SUM(O25:O28)</f>
        <v>4</v>
      </c>
      <c r="P29" s="57">
        <f>SUM(P25:P28)</f>
        <v>2</v>
      </c>
      <c r="Q29" s="57">
        <f>SUM(Q25:Q28)</f>
        <v>1</v>
      </c>
      <c r="R29" s="52">
        <f>SUM(R25:R28)</f>
        <v>4</v>
      </c>
      <c r="S29" s="138">
        <f t="shared" si="14"/>
        <v>11</v>
      </c>
      <c r="T29" s="274">
        <f t="shared" si="15"/>
        <v>32.352941176470587</v>
      </c>
      <c r="U29" s="301">
        <f t="shared" ref="U29" si="19">(C29*2+D29*2.33+E29*2.66+F29*3+G29*3.33+H29*3.66+I29*4+J29*4.33+K29*4.66+L29*5)/SUM(C29:L29)</f>
        <v>4.1158823529411768</v>
      </c>
      <c r="V29" s="209"/>
      <c r="W29" s="175">
        <f t="shared" si="4"/>
        <v>28</v>
      </c>
      <c r="X29" s="176">
        <f t="shared" si="3"/>
        <v>6</v>
      </c>
    </row>
    <row r="30" spans="1:25" ht="20.100000000000001" customHeight="1">
      <c r="A30" s="1" t="s">
        <v>25</v>
      </c>
      <c r="B30" s="123"/>
      <c r="C30" s="9"/>
      <c r="D30" s="37"/>
      <c r="E30" s="37"/>
      <c r="F30" s="37"/>
      <c r="G30" s="37"/>
      <c r="H30" s="37"/>
      <c r="I30" s="37"/>
      <c r="J30" s="37"/>
      <c r="K30" s="37"/>
      <c r="L30" s="35"/>
      <c r="M30" s="164"/>
      <c r="N30" s="42"/>
      <c r="O30" s="146"/>
      <c r="P30" s="92"/>
      <c r="Q30" s="92"/>
      <c r="R30" s="79"/>
      <c r="S30" s="4"/>
      <c r="T30" s="258"/>
      <c r="U30" s="306"/>
      <c r="V30" s="205"/>
      <c r="W30" s="175">
        <f t="shared" si="4"/>
        <v>0</v>
      </c>
      <c r="X30" s="176">
        <f t="shared" si="3"/>
        <v>0</v>
      </c>
    </row>
    <row r="31" spans="1:25" ht="20.100000000000001" customHeight="1">
      <c r="A31" s="24" t="s">
        <v>50</v>
      </c>
      <c r="B31" s="125"/>
      <c r="C31" s="149"/>
      <c r="D31" s="87"/>
      <c r="E31" s="87"/>
      <c r="F31" s="87"/>
      <c r="G31" s="87"/>
      <c r="H31" s="87"/>
      <c r="I31" s="87"/>
      <c r="J31" s="87"/>
      <c r="K31" s="87"/>
      <c r="L31" s="150"/>
      <c r="M31" s="161">
        <f>SUM(C31:L31)</f>
        <v>0</v>
      </c>
      <c r="N31" s="289"/>
      <c r="O31" s="223"/>
      <c r="P31" s="93"/>
      <c r="Q31" s="93"/>
      <c r="R31" s="81"/>
      <c r="S31" s="66"/>
      <c r="T31" s="261"/>
      <c r="U31" s="310"/>
      <c r="V31" s="208"/>
      <c r="W31" s="175">
        <f t="shared" si="4"/>
        <v>0</v>
      </c>
      <c r="X31" s="176">
        <f t="shared" si="3"/>
        <v>0</v>
      </c>
    </row>
    <row r="32" spans="1:25" ht="20.100000000000001" customHeight="1">
      <c r="A32" s="26" t="s">
        <v>51</v>
      </c>
      <c r="B32" s="126">
        <v>5</v>
      </c>
      <c r="C32" s="121"/>
      <c r="D32" s="87"/>
      <c r="E32" s="87"/>
      <c r="F32" s="94">
        <v>2</v>
      </c>
      <c r="G32" s="87"/>
      <c r="H32" s="87"/>
      <c r="I32" s="87"/>
      <c r="J32" s="87"/>
      <c r="K32" s="87"/>
      <c r="L32" s="108"/>
      <c r="M32" s="162">
        <f>SUM(C32:L32)</f>
        <v>2</v>
      </c>
      <c r="N32" s="269">
        <f t="shared" ref="N32:N46" si="20">M32/B32*100</f>
        <v>40</v>
      </c>
      <c r="O32" s="224"/>
      <c r="P32" s="94"/>
      <c r="Q32" s="94"/>
      <c r="R32" s="82"/>
      <c r="S32" s="67"/>
      <c r="T32" s="262"/>
      <c r="U32" s="299">
        <f t="shared" ref="U32:U46" si="21">(C32*2+D32*2.33+E32*2.66+F32*3+G32*3.33+H32*3.66+I32*4+J32*4.33+K32*4.66+L32*5)/SUM(C32:L32)</f>
        <v>3</v>
      </c>
      <c r="V32" s="209"/>
      <c r="W32" s="175">
        <f t="shared" si="4"/>
        <v>2</v>
      </c>
      <c r="X32" s="176">
        <f t="shared" si="3"/>
        <v>3</v>
      </c>
    </row>
    <row r="33" spans="1:25" ht="20.100000000000001" customHeight="1">
      <c r="A33" s="21" t="s">
        <v>52</v>
      </c>
      <c r="B33" s="127">
        <v>9</v>
      </c>
      <c r="C33" s="128">
        <v>1</v>
      </c>
      <c r="D33" s="95">
        <v>3</v>
      </c>
      <c r="E33" s="87"/>
      <c r="F33" s="95"/>
      <c r="G33" s="87"/>
      <c r="H33" s="87"/>
      <c r="I33" s="87"/>
      <c r="J33" s="87"/>
      <c r="K33" s="87"/>
      <c r="L33" s="145"/>
      <c r="M33" s="162">
        <f>SUM(C33:L33)</f>
        <v>4</v>
      </c>
      <c r="N33" s="240">
        <f t="shared" si="20"/>
        <v>44.444444444444443</v>
      </c>
      <c r="O33" s="152">
        <v>3</v>
      </c>
      <c r="P33" s="95"/>
      <c r="Q33" s="95"/>
      <c r="R33" s="83"/>
      <c r="S33" s="139">
        <f>SUM(O33:R33)</f>
        <v>3</v>
      </c>
      <c r="T33" s="264">
        <f>S33/B33*100</f>
        <v>33.333333333333329</v>
      </c>
      <c r="U33" s="299">
        <f t="shared" si="21"/>
        <v>2.2475000000000001</v>
      </c>
      <c r="V33" s="209"/>
      <c r="W33" s="175">
        <f t="shared" si="4"/>
        <v>7</v>
      </c>
      <c r="X33" s="176">
        <f t="shared" si="3"/>
        <v>2</v>
      </c>
    </row>
    <row r="34" spans="1:25" s="177" customFormat="1" ht="20.100000000000001" customHeight="1">
      <c r="A34" s="191" t="s">
        <v>53</v>
      </c>
      <c r="B34" s="192">
        <v>8</v>
      </c>
      <c r="C34" s="193"/>
      <c r="D34" s="194">
        <v>5</v>
      </c>
      <c r="E34" s="194">
        <v>1</v>
      </c>
      <c r="F34" s="194"/>
      <c r="G34" s="180"/>
      <c r="H34" s="194">
        <v>1</v>
      </c>
      <c r="I34" s="180"/>
      <c r="J34" s="180"/>
      <c r="K34" s="180"/>
      <c r="L34" s="195">
        <v>1</v>
      </c>
      <c r="M34" s="196">
        <f>SUM(C34:L34)</f>
        <v>8</v>
      </c>
      <c r="N34" s="242">
        <f t="shared" si="20"/>
        <v>100</v>
      </c>
      <c r="O34" s="287"/>
      <c r="P34" s="194"/>
      <c r="Q34" s="194"/>
      <c r="R34" s="198"/>
      <c r="S34" s="197"/>
      <c r="T34" s="293"/>
      <c r="U34" s="311">
        <f t="shared" si="21"/>
        <v>2.8712499999999999</v>
      </c>
      <c r="V34" s="207"/>
      <c r="W34" s="175">
        <f t="shared" si="4"/>
        <v>8</v>
      </c>
      <c r="X34" s="176">
        <f t="shared" si="3"/>
        <v>0</v>
      </c>
      <c r="Y34" s="177" t="s">
        <v>72</v>
      </c>
    </row>
    <row r="35" spans="1:25" ht="20.100000000000001" customHeight="1">
      <c r="A35" s="25" t="s">
        <v>54</v>
      </c>
      <c r="B35" s="127">
        <v>3</v>
      </c>
      <c r="C35" s="128"/>
      <c r="D35" s="95"/>
      <c r="E35" s="95"/>
      <c r="F35" s="94"/>
      <c r="G35" s="87"/>
      <c r="H35" s="95">
        <v>1</v>
      </c>
      <c r="I35" s="87"/>
      <c r="J35" s="95">
        <v>2</v>
      </c>
      <c r="K35" s="87"/>
      <c r="L35" s="112"/>
      <c r="M35" s="162">
        <f t="shared" ref="M35:M47" si="22">SUM(C35:L35)</f>
        <v>3</v>
      </c>
      <c r="N35" s="240">
        <f t="shared" si="20"/>
        <v>100</v>
      </c>
      <c r="O35" s="152"/>
      <c r="P35" s="95"/>
      <c r="Q35" s="95"/>
      <c r="R35" s="83"/>
      <c r="S35" s="68"/>
      <c r="T35" s="263"/>
      <c r="U35" s="299">
        <f t="shared" si="21"/>
        <v>4.1066666666666665</v>
      </c>
      <c r="V35" s="209"/>
      <c r="W35" s="175">
        <f t="shared" si="4"/>
        <v>3</v>
      </c>
      <c r="X35" s="176">
        <f t="shared" si="3"/>
        <v>0</v>
      </c>
    </row>
    <row r="36" spans="1:25" ht="20.100000000000001" customHeight="1">
      <c r="A36" s="25" t="s">
        <v>55</v>
      </c>
      <c r="B36" s="126">
        <v>19</v>
      </c>
      <c r="C36" s="151"/>
      <c r="D36" s="94"/>
      <c r="E36" s="94">
        <v>1</v>
      </c>
      <c r="F36" s="94">
        <v>4</v>
      </c>
      <c r="G36" s="94">
        <v>1</v>
      </c>
      <c r="H36" s="94">
        <v>3</v>
      </c>
      <c r="I36" s="94">
        <v>4</v>
      </c>
      <c r="J36" s="94">
        <v>1</v>
      </c>
      <c r="K36" s="94">
        <v>1</v>
      </c>
      <c r="L36" s="111"/>
      <c r="M36" s="162">
        <f t="shared" si="22"/>
        <v>15</v>
      </c>
      <c r="N36" s="240">
        <f t="shared" si="20"/>
        <v>78.94736842105263</v>
      </c>
      <c r="O36" s="224">
        <v>1</v>
      </c>
      <c r="P36" s="94"/>
      <c r="Q36" s="94"/>
      <c r="R36" s="82">
        <v>2</v>
      </c>
      <c r="S36" s="140">
        <f>SUM(O36:R36)</f>
        <v>3</v>
      </c>
      <c r="T36" s="276">
        <f>S36/B36*100</f>
        <v>15.789473684210526</v>
      </c>
      <c r="U36" s="299">
        <f t="shared" si="21"/>
        <v>3.5973333333333328</v>
      </c>
      <c r="V36" s="209"/>
      <c r="W36" s="175">
        <f t="shared" si="4"/>
        <v>18</v>
      </c>
      <c r="X36" s="176">
        <f t="shared" si="3"/>
        <v>1</v>
      </c>
    </row>
    <row r="37" spans="1:25" ht="20.100000000000001" customHeight="1">
      <c r="A37" s="21" t="s">
        <v>56</v>
      </c>
      <c r="B37" s="126">
        <v>3</v>
      </c>
      <c r="C37" s="151"/>
      <c r="D37" s="94"/>
      <c r="E37" s="94"/>
      <c r="F37" s="94"/>
      <c r="G37" s="94">
        <v>1</v>
      </c>
      <c r="H37" s="94"/>
      <c r="I37" s="94">
        <v>1</v>
      </c>
      <c r="J37" s="94"/>
      <c r="K37" s="94"/>
      <c r="L37" s="111"/>
      <c r="M37" s="162">
        <f t="shared" si="22"/>
        <v>2</v>
      </c>
      <c r="N37" s="240">
        <f t="shared" si="20"/>
        <v>66.666666666666657</v>
      </c>
      <c r="O37" s="224"/>
      <c r="P37" s="94"/>
      <c r="Q37" s="94"/>
      <c r="R37" s="82"/>
      <c r="S37" s="67"/>
      <c r="T37" s="262"/>
      <c r="U37" s="299">
        <f t="shared" si="21"/>
        <v>3.665</v>
      </c>
      <c r="V37" s="209"/>
      <c r="W37" s="175">
        <f t="shared" si="4"/>
        <v>2</v>
      </c>
      <c r="X37" s="176">
        <f t="shared" si="3"/>
        <v>1</v>
      </c>
    </row>
    <row r="38" spans="1:25" ht="20.100000000000001" customHeight="1">
      <c r="A38" s="23" t="s">
        <v>57</v>
      </c>
      <c r="B38" s="126">
        <v>21</v>
      </c>
      <c r="C38" s="151">
        <v>5</v>
      </c>
      <c r="D38" s="94">
        <v>1</v>
      </c>
      <c r="E38" s="94"/>
      <c r="F38" s="94">
        <v>5</v>
      </c>
      <c r="G38" s="94"/>
      <c r="H38" s="94"/>
      <c r="I38" s="94">
        <v>1</v>
      </c>
      <c r="J38" s="94">
        <v>1</v>
      </c>
      <c r="K38" s="94">
        <v>1</v>
      </c>
      <c r="L38" s="111">
        <v>1</v>
      </c>
      <c r="M38" s="162">
        <f t="shared" si="22"/>
        <v>15</v>
      </c>
      <c r="N38" s="240">
        <f t="shared" si="20"/>
        <v>71.428571428571431</v>
      </c>
      <c r="O38" s="224">
        <v>2</v>
      </c>
      <c r="P38" s="94"/>
      <c r="Q38" s="94">
        <v>1</v>
      </c>
      <c r="R38" s="82">
        <v>1</v>
      </c>
      <c r="S38" s="140">
        <f>SUM(O38:R38)</f>
        <v>4</v>
      </c>
      <c r="T38" s="276">
        <f>S38/B38*100</f>
        <v>19.047619047619047</v>
      </c>
      <c r="U38" s="299">
        <f t="shared" si="21"/>
        <v>3.0213333333333328</v>
      </c>
      <c r="V38" s="209"/>
      <c r="W38" s="175">
        <f t="shared" si="4"/>
        <v>19</v>
      </c>
      <c r="X38" s="176">
        <f t="shared" si="3"/>
        <v>2</v>
      </c>
    </row>
    <row r="39" spans="1:25" s="177" customFormat="1" ht="20.100000000000001" customHeight="1">
      <c r="A39" s="199" t="s">
        <v>58</v>
      </c>
      <c r="B39" s="192">
        <f>8+1</f>
        <v>9</v>
      </c>
      <c r="C39" s="193"/>
      <c r="D39" s="194">
        <v>1</v>
      </c>
      <c r="E39" s="194"/>
      <c r="F39" s="194"/>
      <c r="G39" s="194"/>
      <c r="H39" s="194">
        <v>1</v>
      </c>
      <c r="I39" s="194">
        <v>2</v>
      </c>
      <c r="J39" s="215">
        <v>1</v>
      </c>
      <c r="K39" s="194"/>
      <c r="L39" s="195"/>
      <c r="M39" s="196">
        <f t="shared" si="22"/>
        <v>5</v>
      </c>
      <c r="N39" s="240">
        <f>M39/B39*100</f>
        <v>55.555555555555557</v>
      </c>
      <c r="O39" s="287">
        <v>4</v>
      </c>
      <c r="P39" s="194"/>
      <c r="Q39" s="194"/>
      <c r="R39" s="198"/>
      <c r="S39" s="200">
        <f t="shared" ref="S39:S41" si="23">SUM(O39:R39)</f>
        <v>4</v>
      </c>
      <c r="T39" s="294">
        <f>S39/B39*100</f>
        <v>44.444444444444443</v>
      </c>
      <c r="U39" s="311">
        <f t="shared" si="21"/>
        <v>3.6640000000000001</v>
      </c>
      <c r="V39" s="216" t="s">
        <v>79</v>
      </c>
      <c r="W39" s="175">
        <f t="shared" si="4"/>
        <v>9</v>
      </c>
      <c r="X39" s="176">
        <f t="shared" si="3"/>
        <v>0</v>
      </c>
      <c r="Y39" s="177" t="s">
        <v>72</v>
      </c>
    </row>
    <row r="40" spans="1:25" ht="20.100000000000001" customHeight="1">
      <c r="A40" s="23" t="s">
        <v>59</v>
      </c>
      <c r="B40" s="126">
        <v>21</v>
      </c>
      <c r="C40" s="151">
        <v>3</v>
      </c>
      <c r="D40" s="94">
        <v>1</v>
      </c>
      <c r="E40" s="94"/>
      <c r="F40" s="94">
        <v>4</v>
      </c>
      <c r="G40" s="94"/>
      <c r="H40" s="94">
        <v>2</v>
      </c>
      <c r="I40" s="94">
        <v>2</v>
      </c>
      <c r="J40" s="94"/>
      <c r="K40" s="94"/>
      <c r="L40" s="111">
        <v>1</v>
      </c>
      <c r="M40" s="162">
        <f t="shared" si="22"/>
        <v>13</v>
      </c>
      <c r="N40" s="240">
        <f t="shared" si="20"/>
        <v>61.904761904761905</v>
      </c>
      <c r="O40" s="224"/>
      <c r="P40" s="94">
        <v>2</v>
      </c>
      <c r="Q40" s="94">
        <v>1</v>
      </c>
      <c r="R40" s="82">
        <v>3</v>
      </c>
      <c r="S40" s="140">
        <f t="shared" si="23"/>
        <v>6</v>
      </c>
      <c r="T40" s="276">
        <f t="shared" ref="T40:T41" si="24">S40/B40*100</f>
        <v>28.571428571428569</v>
      </c>
      <c r="U40" s="299">
        <f t="shared" si="21"/>
        <v>3.1269230769230769</v>
      </c>
      <c r="V40" s="216" t="s">
        <v>80</v>
      </c>
      <c r="W40" s="175">
        <f t="shared" si="4"/>
        <v>19</v>
      </c>
      <c r="X40" s="176">
        <f t="shared" si="3"/>
        <v>2</v>
      </c>
    </row>
    <row r="41" spans="1:25" ht="20.100000000000001" customHeight="1">
      <c r="A41" s="23" t="s">
        <v>60</v>
      </c>
      <c r="B41" s="126">
        <v>10</v>
      </c>
      <c r="C41" s="128"/>
      <c r="D41" s="95"/>
      <c r="E41" s="94">
        <v>1</v>
      </c>
      <c r="F41" s="94"/>
      <c r="G41" s="94">
        <v>1</v>
      </c>
      <c r="H41" s="94"/>
      <c r="I41" s="94">
        <v>1</v>
      </c>
      <c r="J41" s="94">
        <v>1</v>
      </c>
      <c r="K41" s="94"/>
      <c r="L41" s="111"/>
      <c r="M41" s="162">
        <f t="shared" si="22"/>
        <v>4</v>
      </c>
      <c r="N41" s="240">
        <f t="shared" si="20"/>
        <v>40</v>
      </c>
      <c r="O41" s="224">
        <v>1</v>
      </c>
      <c r="P41" s="94"/>
      <c r="Q41" s="94"/>
      <c r="R41" s="82">
        <v>4</v>
      </c>
      <c r="S41" s="140">
        <f t="shared" si="23"/>
        <v>5</v>
      </c>
      <c r="T41" s="276">
        <f t="shared" si="24"/>
        <v>50</v>
      </c>
      <c r="U41" s="299">
        <f t="shared" si="21"/>
        <v>3.58</v>
      </c>
      <c r="V41" s="209"/>
      <c r="W41" s="175">
        <f t="shared" si="4"/>
        <v>9</v>
      </c>
      <c r="X41" s="176">
        <f t="shared" si="3"/>
        <v>1</v>
      </c>
    </row>
    <row r="42" spans="1:25" ht="20.100000000000001" customHeight="1">
      <c r="A42" s="23" t="s">
        <v>61</v>
      </c>
      <c r="B42" s="126">
        <v>3</v>
      </c>
      <c r="C42" s="151"/>
      <c r="D42" s="94"/>
      <c r="E42" s="94">
        <v>1</v>
      </c>
      <c r="F42" s="94">
        <v>2</v>
      </c>
      <c r="G42" s="94"/>
      <c r="H42" s="94"/>
      <c r="I42" s="94"/>
      <c r="J42" s="94"/>
      <c r="K42" s="94"/>
      <c r="L42" s="111"/>
      <c r="M42" s="162">
        <f t="shared" si="22"/>
        <v>3</v>
      </c>
      <c r="N42" s="240">
        <f t="shared" si="20"/>
        <v>100</v>
      </c>
      <c r="O42" s="224"/>
      <c r="P42" s="94"/>
      <c r="Q42" s="94"/>
      <c r="R42" s="82"/>
      <c r="S42" s="67"/>
      <c r="T42" s="262"/>
      <c r="U42" s="299">
        <f t="shared" si="21"/>
        <v>2.8866666666666667</v>
      </c>
      <c r="V42" s="209"/>
      <c r="W42" s="175">
        <f t="shared" si="4"/>
        <v>3</v>
      </c>
      <c r="X42" s="176">
        <f t="shared" si="3"/>
        <v>0</v>
      </c>
    </row>
    <row r="43" spans="1:25" ht="20.100000000000001" customHeight="1">
      <c r="A43" s="23" t="s">
        <v>62</v>
      </c>
      <c r="B43" s="126">
        <v>7</v>
      </c>
      <c r="C43" s="151"/>
      <c r="D43" s="94"/>
      <c r="E43" s="94"/>
      <c r="F43" s="94"/>
      <c r="G43" s="94"/>
      <c r="H43" s="94">
        <v>1</v>
      </c>
      <c r="I43" s="94">
        <v>1</v>
      </c>
      <c r="J43" s="94"/>
      <c r="K43" s="94">
        <v>1</v>
      </c>
      <c r="L43" s="111"/>
      <c r="M43" s="162">
        <f t="shared" si="22"/>
        <v>3</v>
      </c>
      <c r="N43" s="240">
        <f t="shared" si="20"/>
        <v>42.857142857142854</v>
      </c>
      <c r="O43" s="224">
        <v>2</v>
      </c>
      <c r="P43" s="94"/>
      <c r="Q43" s="94"/>
      <c r="R43" s="82"/>
      <c r="S43" s="140">
        <f t="shared" ref="S43:S46" si="25">SUM(O43:R43)</f>
        <v>2</v>
      </c>
      <c r="T43" s="276">
        <f t="shared" ref="T43:T46" si="26">S43/B43*100</f>
        <v>28.571428571428569</v>
      </c>
      <c r="U43" s="299">
        <f t="shared" si="21"/>
        <v>4.1066666666666665</v>
      </c>
      <c r="V43" s="209"/>
      <c r="W43" s="175">
        <f t="shared" si="4"/>
        <v>5</v>
      </c>
      <c r="X43" s="176">
        <f t="shared" si="3"/>
        <v>2</v>
      </c>
    </row>
    <row r="44" spans="1:25" ht="20.100000000000001" customHeight="1">
      <c r="A44" s="23" t="s">
        <v>63</v>
      </c>
      <c r="B44" s="126">
        <v>4</v>
      </c>
      <c r="C44" s="151"/>
      <c r="D44" s="94"/>
      <c r="E44" s="94"/>
      <c r="F44" s="94">
        <v>1</v>
      </c>
      <c r="G44" s="94"/>
      <c r="H44" s="94"/>
      <c r="I44" s="94"/>
      <c r="J44" s="94"/>
      <c r="K44" s="94"/>
      <c r="L44" s="111">
        <v>1</v>
      </c>
      <c r="M44" s="162">
        <f t="shared" si="22"/>
        <v>2</v>
      </c>
      <c r="N44" s="240">
        <f t="shared" si="20"/>
        <v>50</v>
      </c>
      <c r="O44" s="224">
        <v>2</v>
      </c>
      <c r="P44" s="94"/>
      <c r="Q44" s="94"/>
      <c r="R44" s="82"/>
      <c r="S44" s="140">
        <f t="shared" si="25"/>
        <v>2</v>
      </c>
      <c r="T44" s="276">
        <f t="shared" si="26"/>
        <v>50</v>
      </c>
      <c r="U44" s="299">
        <f t="shared" si="21"/>
        <v>4</v>
      </c>
      <c r="V44" s="209"/>
      <c r="W44" s="175">
        <f t="shared" si="4"/>
        <v>4</v>
      </c>
      <c r="X44" s="176">
        <f t="shared" si="3"/>
        <v>0</v>
      </c>
    </row>
    <row r="45" spans="1:25" ht="20.100000000000001" customHeight="1">
      <c r="A45" s="23" t="s">
        <v>68</v>
      </c>
      <c r="B45" s="127">
        <v>22</v>
      </c>
      <c r="C45" s="151"/>
      <c r="D45" s="94"/>
      <c r="E45" s="94"/>
      <c r="F45" s="95">
        <v>5</v>
      </c>
      <c r="G45" s="94"/>
      <c r="H45" s="94"/>
      <c r="I45" s="95">
        <v>1</v>
      </c>
      <c r="J45" s="94"/>
      <c r="K45" s="94"/>
      <c r="L45" s="112">
        <v>3</v>
      </c>
      <c r="M45" s="162">
        <f t="shared" si="22"/>
        <v>9</v>
      </c>
      <c r="N45" s="240">
        <f t="shared" si="20"/>
        <v>40.909090909090914</v>
      </c>
      <c r="O45" s="152">
        <v>6</v>
      </c>
      <c r="P45" s="95">
        <v>4</v>
      </c>
      <c r="Q45" s="95"/>
      <c r="R45" s="83">
        <v>1</v>
      </c>
      <c r="S45" s="139">
        <f t="shared" si="25"/>
        <v>11</v>
      </c>
      <c r="T45" s="264">
        <f t="shared" si="26"/>
        <v>50</v>
      </c>
      <c r="U45" s="299">
        <f t="shared" si="21"/>
        <v>3.7777777777777777</v>
      </c>
      <c r="V45" s="209"/>
      <c r="W45" s="175">
        <f t="shared" si="4"/>
        <v>20</v>
      </c>
      <c r="X45" s="176">
        <f t="shared" si="3"/>
        <v>2</v>
      </c>
    </row>
    <row r="46" spans="1:25" ht="20.100000000000001" customHeight="1">
      <c r="A46" s="23" t="s">
        <v>64</v>
      </c>
      <c r="B46" s="128">
        <v>18</v>
      </c>
      <c r="C46" s="128">
        <v>1</v>
      </c>
      <c r="D46" s="95">
        <v>1</v>
      </c>
      <c r="E46" s="95">
        <v>3</v>
      </c>
      <c r="F46" s="95"/>
      <c r="G46" s="95">
        <v>1</v>
      </c>
      <c r="H46" s="95">
        <v>1</v>
      </c>
      <c r="I46" s="95"/>
      <c r="J46" s="95">
        <v>2</v>
      </c>
      <c r="K46" s="95">
        <v>1</v>
      </c>
      <c r="L46" s="112"/>
      <c r="M46" s="162">
        <f t="shared" si="22"/>
        <v>10</v>
      </c>
      <c r="N46" s="240">
        <f t="shared" si="20"/>
        <v>55.555555555555557</v>
      </c>
      <c r="O46" s="152">
        <v>2</v>
      </c>
      <c r="P46" s="95"/>
      <c r="Q46" s="95"/>
      <c r="R46" s="83"/>
      <c r="S46" s="139">
        <f t="shared" si="25"/>
        <v>2</v>
      </c>
      <c r="T46" s="264">
        <f t="shared" si="26"/>
        <v>11.111111111111111</v>
      </c>
      <c r="U46" s="299">
        <f t="shared" si="21"/>
        <v>3.2620000000000005</v>
      </c>
      <c r="V46" s="209"/>
      <c r="W46" s="175">
        <f t="shared" si="4"/>
        <v>12</v>
      </c>
      <c r="X46" s="176">
        <f t="shared" si="3"/>
        <v>6</v>
      </c>
    </row>
    <row r="47" spans="1:25" ht="20.100000000000001" customHeight="1">
      <c r="A47" s="23" t="s">
        <v>65</v>
      </c>
      <c r="B47" s="129"/>
      <c r="C47" s="151"/>
      <c r="D47" s="94"/>
      <c r="E47" s="94"/>
      <c r="F47" s="94"/>
      <c r="G47" s="94"/>
      <c r="H47" s="94"/>
      <c r="I47" s="94"/>
      <c r="J47" s="94"/>
      <c r="K47" s="94"/>
      <c r="L47" s="113"/>
      <c r="M47" s="162">
        <f t="shared" si="22"/>
        <v>0</v>
      </c>
      <c r="N47" s="280"/>
      <c r="O47" s="154"/>
      <c r="P47" s="96"/>
      <c r="Q47" s="96"/>
      <c r="R47" s="84"/>
      <c r="S47" s="69"/>
      <c r="T47" s="277"/>
      <c r="U47" s="312"/>
      <c r="V47" s="208"/>
      <c r="W47" s="175">
        <f t="shared" si="4"/>
        <v>0</v>
      </c>
      <c r="X47" s="176">
        <f t="shared" si="3"/>
        <v>0</v>
      </c>
    </row>
    <row r="48" spans="1:25" ht="20.100000000000001" customHeight="1">
      <c r="A48" s="23" t="s">
        <v>69</v>
      </c>
      <c r="B48" s="129">
        <v>1</v>
      </c>
      <c r="C48" s="151"/>
      <c r="D48" s="94"/>
      <c r="E48" s="94"/>
      <c r="F48" s="94"/>
      <c r="G48" s="94"/>
      <c r="H48" s="94"/>
      <c r="I48" s="94"/>
      <c r="J48" s="94"/>
      <c r="K48" s="94"/>
      <c r="L48" s="113"/>
      <c r="M48" s="162"/>
      <c r="N48" s="241"/>
      <c r="O48" s="154"/>
      <c r="P48" s="96"/>
      <c r="Q48" s="96"/>
      <c r="R48" s="84"/>
      <c r="S48" s="69"/>
      <c r="T48" s="277"/>
      <c r="U48" s="312"/>
      <c r="V48" s="208"/>
      <c r="W48" s="175">
        <f t="shared" si="4"/>
        <v>0</v>
      </c>
      <c r="X48" s="176">
        <f t="shared" si="3"/>
        <v>1</v>
      </c>
    </row>
    <row r="49" spans="1:24" ht="20.100000000000001" customHeight="1" thickBot="1">
      <c r="A49" s="2" t="s">
        <v>26</v>
      </c>
      <c r="B49" s="148">
        <f>SUM(B32:B48)</f>
        <v>163</v>
      </c>
      <c r="C49" s="143">
        <f>SUM(C31:C48)</f>
        <v>10</v>
      </c>
      <c r="D49" s="143">
        <f t="shared" ref="D49:M49" si="27">SUM(D31:D48)</f>
        <v>12</v>
      </c>
      <c r="E49" s="143">
        <f t="shared" si="27"/>
        <v>7</v>
      </c>
      <c r="F49" s="143">
        <f t="shared" si="27"/>
        <v>23</v>
      </c>
      <c r="G49" s="143">
        <f t="shared" si="27"/>
        <v>4</v>
      </c>
      <c r="H49" s="143">
        <f t="shared" si="27"/>
        <v>10</v>
      </c>
      <c r="I49" s="143">
        <f t="shared" si="27"/>
        <v>13</v>
      </c>
      <c r="J49" s="143">
        <f t="shared" si="27"/>
        <v>8</v>
      </c>
      <c r="K49" s="143">
        <f t="shared" si="27"/>
        <v>4</v>
      </c>
      <c r="L49" s="102">
        <f t="shared" si="27"/>
        <v>7</v>
      </c>
      <c r="M49" s="155">
        <f t="shared" si="27"/>
        <v>98</v>
      </c>
      <c r="N49" s="246">
        <f t="shared" ref="N49" si="28">M49/B49*100</f>
        <v>60.122699386503065</v>
      </c>
      <c r="O49" s="40">
        <f t="shared" ref="O49:S49" si="29">SUM(O32:O48)</f>
        <v>23</v>
      </c>
      <c r="P49" s="55">
        <f t="shared" si="29"/>
        <v>6</v>
      </c>
      <c r="Q49" s="55">
        <f t="shared" si="29"/>
        <v>2</v>
      </c>
      <c r="R49" s="51">
        <f t="shared" si="29"/>
        <v>11</v>
      </c>
      <c r="S49" s="133">
        <f t="shared" si="29"/>
        <v>42</v>
      </c>
      <c r="T49" s="266">
        <f t="shared" ref="T49" si="30">S49/B49*100</f>
        <v>25.766871165644172</v>
      </c>
      <c r="U49" s="301">
        <f t="shared" ref="U49" si="31">(C49*2+D49*2.33+E49*2.66+F49*3+G49*3.33+H49*3.66+I49*4+J49*4.33+K49*4.66+L49*5)/SUM(C49:L49)</f>
        <v>3.3242857142857138</v>
      </c>
      <c r="V49" s="209"/>
      <c r="W49" s="175">
        <f t="shared" si="4"/>
        <v>140</v>
      </c>
      <c r="X49" s="176">
        <f t="shared" si="3"/>
        <v>23</v>
      </c>
    </row>
    <row r="50" spans="1:24" ht="24">
      <c r="A50" s="1" t="s">
        <v>27</v>
      </c>
      <c r="B50" s="123"/>
      <c r="C50" s="9"/>
      <c r="D50" s="37"/>
      <c r="E50" s="37"/>
      <c r="F50" s="37"/>
      <c r="G50" s="37"/>
      <c r="H50" s="37"/>
      <c r="I50" s="37"/>
      <c r="J50" s="37"/>
      <c r="K50" s="37"/>
      <c r="L50" s="35"/>
      <c r="M50" s="164"/>
      <c r="N50" s="42"/>
      <c r="O50" s="146"/>
      <c r="P50" s="92"/>
      <c r="Q50" s="92"/>
      <c r="R50" s="79"/>
      <c r="S50" s="4"/>
      <c r="T50" s="258"/>
      <c r="U50" s="306"/>
      <c r="V50" s="205"/>
      <c r="W50" s="175">
        <f t="shared" si="4"/>
        <v>0</v>
      </c>
      <c r="X50" s="176">
        <f t="shared" si="3"/>
        <v>0</v>
      </c>
    </row>
    <row r="51" spans="1:24" ht="24">
      <c r="A51" s="23" t="s">
        <v>31</v>
      </c>
      <c r="B51" s="130"/>
      <c r="C51" s="18"/>
      <c r="D51" s="56"/>
      <c r="E51" s="56"/>
      <c r="F51" s="56"/>
      <c r="G51" s="56"/>
      <c r="H51" s="56"/>
      <c r="I51" s="56"/>
      <c r="J51" s="56"/>
      <c r="K51" s="56"/>
      <c r="L51" s="33"/>
      <c r="M51" s="165"/>
      <c r="N51" s="50"/>
      <c r="O51" s="150"/>
      <c r="P51" s="38"/>
      <c r="Q51" s="38"/>
      <c r="R51" s="77"/>
      <c r="S51" s="30"/>
      <c r="T51" s="256"/>
      <c r="U51" s="304"/>
      <c r="V51" s="212"/>
      <c r="W51" s="175">
        <f t="shared" si="4"/>
        <v>0</v>
      </c>
      <c r="X51" s="176">
        <f t="shared" si="3"/>
        <v>0</v>
      </c>
    </row>
    <row r="52" spans="1:24" ht="18.75" customHeight="1" thickBot="1">
      <c r="A52" s="2" t="s">
        <v>28</v>
      </c>
      <c r="B52" s="148"/>
      <c r="C52" s="143">
        <f>SUM(C51:C51)</f>
        <v>0</v>
      </c>
      <c r="D52" s="143">
        <f t="shared" ref="D52:M52" si="32">SUM(D51:D51)</f>
        <v>0</v>
      </c>
      <c r="E52" s="143">
        <f t="shared" si="32"/>
        <v>0</v>
      </c>
      <c r="F52" s="143">
        <f t="shared" si="32"/>
        <v>0</v>
      </c>
      <c r="G52" s="143">
        <f t="shared" si="32"/>
        <v>0</v>
      </c>
      <c r="H52" s="143">
        <f t="shared" si="32"/>
        <v>0</v>
      </c>
      <c r="I52" s="143">
        <f t="shared" si="32"/>
        <v>0</v>
      </c>
      <c r="J52" s="143">
        <f t="shared" si="32"/>
        <v>0</v>
      </c>
      <c r="K52" s="143">
        <f t="shared" si="32"/>
        <v>0</v>
      </c>
      <c r="L52" s="102">
        <f t="shared" si="32"/>
        <v>0</v>
      </c>
      <c r="M52" s="155">
        <f t="shared" si="32"/>
        <v>0</v>
      </c>
      <c r="N52" s="43"/>
      <c r="O52" s="40"/>
      <c r="P52" s="55"/>
      <c r="Q52" s="55"/>
      <c r="R52" s="51"/>
      <c r="S52" s="6"/>
      <c r="T52" s="253"/>
      <c r="U52" s="148"/>
      <c r="V52" s="213"/>
      <c r="W52" s="175">
        <f t="shared" si="4"/>
        <v>0</v>
      </c>
      <c r="X52" s="176">
        <f t="shared" si="3"/>
        <v>0</v>
      </c>
    </row>
    <row r="53" spans="1:24" ht="24.75" thickBot="1">
      <c r="A53" s="27" t="s">
        <v>29</v>
      </c>
      <c r="B53" s="28">
        <f>SUM(B49,B29,B23,B17)</f>
        <v>238</v>
      </c>
      <c r="C53" s="28">
        <f t="shared" ref="C53:M53" si="33">SUM(C49,C29,C23,C17)</f>
        <v>12</v>
      </c>
      <c r="D53" s="58">
        <f t="shared" si="33"/>
        <v>12</v>
      </c>
      <c r="E53" s="58">
        <f t="shared" si="33"/>
        <v>9</v>
      </c>
      <c r="F53" s="58">
        <f t="shared" si="33"/>
        <v>35</v>
      </c>
      <c r="G53" s="58">
        <f t="shared" si="33"/>
        <v>5</v>
      </c>
      <c r="H53" s="58">
        <f t="shared" si="33"/>
        <v>15</v>
      </c>
      <c r="I53" s="58">
        <f t="shared" si="33"/>
        <v>17</v>
      </c>
      <c r="J53" s="58">
        <f t="shared" si="33"/>
        <v>8</v>
      </c>
      <c r="K53" s="58">
        <f t="shared" si="33"/>
        <v>4</v>
      </c>
      <c r="L53" s="103">
        <f t="shared" si="33"/>
        <v>18</v>
      </c>
      <c r="M53" s="156">
        <f t="shared" si="33"/>
        <v>135</v>
      </c>
      <c r="N53" s="246">
        <f t="shared" ref="N53" si="34">M53/B53*100</f>
        <v>56.72268907563025</v>
      </c>
      <c r="O53" s="49">
        <f>SUM(O49,O29,O23,O17)</f>
        <v>31</v>
      </c>
      <c r="P53" s="58">
        <f>SUM(P49,P29,P23,P17)</f>
        <v>10</v>
      </c>
      <c r="Q53" s="58">
        <f>SUM(Q49,Q29,Q23,Q17)</f>
        <v>3</v>
      </c>
      <c r="R53" s="53">
        <f>SUM(R49,R29,R23,R17)</f>
        <v>18</v>
      </c>
      <c r="S53" s="141">
        <f>SUM(S49,S29,S23,S17)</f>
        <v>62</v>
      </c>
      <c r="T53" s="278">
        <f t="shared" ref="T53" si="35">S53/B53*100</f>
        <v>26.05042016806723</v>
      </c>
      <c r="U53" s="301">
        <f t="shared" ref="U53" si="36">(C53*2+D53*2.33+E53*2.66+F53*3+G53*3.33+H53*3.66+I53*4+J53*4.33+K53*4.66+L53*5)/SUM(C53:L53)</f>
        <v>3.4350370370370373</v>
      </c>
      <c r="V53" s="209"/>
      <c r="W53" s="175">
        <f t="shared" si="4"/>
        <v>197</v>
      </c>
      <c r="X53" s="176">
        <f t="shared" si="3"/>
        <v>41</v>
      </c>
    </row>
    <row r="63" spans="1:24" ht="18.75" customHeight="1"/>
  </sheetData>
  <mergeCells count="11">
    <mergeCell ref="W4:W5"/>
    <mergeCell ref="X5:X6"/>
    <mergeCell ref="A1:U1"/>
    <mergeCell ref="A3:A5"/>
    <mergeCell ref="B3:B5"/>
    <mergeCell ref="C3:U3"/>
    <mergeCell ref="C4:L4"/>
    <mergeCell ref="M4:N4"/>
    <mergeCell ref="O4:R4"/>
    <mergeCell ref="S4:T4"/>
    <mergeCell ref="U4:U5"/>
  </mergeCells>
  <printOptions horizontalCentered="1"/>
  <pageMargins left="0.35433070866141736" right="0.15748031496062992" top="0.39370078740157483" bottom="0.19685039370078741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53"/>
  <sheetViews>
    <sheetView showZeros="0" tabSelected="1" zoomScaleNormal="100" zoomScaleSheetLayoutView="113" workbookViewId="0">
      <selection activeCell="W19" sqref="W19"/>
    </sheetView>
  </sheetViews>
  <sheetFormatPr defaultRowHeight="15"/>
  <cols>
    <col min="1" max="1" width="30.42578125" style="7" customWidth="1"/>
    <col min="2" max="2" width="11.42578125" style="131" customWidth="1"/>
    <col min="3" max="3" width="3.5703125" customWidth="1"/>
    <col min="4" max="5" width="5.42578125" customWidth="1"/>
    <col min="6" max="6" width="3.5703125" customWidth="1"/>
    <col min="7" max="8" width="5.42578125" customWidth="1"/>
    <col min="9" max="9" width="3.140625" bestFit="1" customWidth="1"/>
    <col min="10" max="11" width="5.42578125" customWidth="1"/>
    <col min="12" max="12" width="3.5703125" customWidth="1"/>
    <col min="13" max="13" width="5.42578125" customWidth="1"/>
    <col min="14" max="14" width="8.140625" style="167" customWidth="1"/>
    <col min="15" max="17" width="4" style="48" customWidth="1"/>
    <col min="18" max="18" width="5.140625" style="48" customWidth="1"/>
    <col min="19" max="19" width="6.140625" style="48" customWidth="1"/>
    <col min="20" max="20" width="7.85546875" style="48" customWidth="1"/>
    <col min="21" max="21" width="8" style="167" customWidth="1"/>
  </cols>
  <sheetData>
    <row r="1" spans="1:21" ht="27.75" customHeight="1">
      <c r="A1" s="322" t="s">
        <v>82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1" ht="21.75" customHeight="1" thickBot="1">
      <c r="A2" s="214" t="s">
        <v>77</v>
      </c>
      <c r="B2" s="114"/>
      <c r="C2" s="8"/>
      <c r="D2" s="8"/>
      <c r="E2" s="8"/>
      <c r="I2" s="8"/>
      <c r="J2" s="8"/>
      <c r="K2" s="8"/>
      <c r="Q2" s="8"/>
      <c r="R2" s="8"/>
      <c r="S2" s="8"/>
      <c r="T2" s="8"/>
      <c r="U2" s="166"/>
    </row>
    <row r="3" spans="1:21" ht="24.75" customHeight="1" thickBot="1">
      <c r="A3" s="323" t="s">
        <v>0</v>
      </c>
      <c r="B3" s="323" t="s">
        <v>44</v>
      </c>
      <c r="C3" s="326" t="s">
        <v>66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</row>
    <row r="4" spans="1:21" ht="45" customHeight="1">
      <c r="A4" s="324"/>
      <c r="B4" s="324"/>
      <c r="C4" s="329" t="s">
        <v>43</v>
      </c>
      <c r="D4" s="330"/>
      <c r="E4" s="330"/>
      <c r="F4" s="330"/>
      <c r="G4" s="330"/>
      <c r="H4" s="330"/>
      <c r="I4" s="330"/>
      <c r="J4" s="330"/>
      <c r="K4" s="330"/>
      <c r="L4" s="330"/>
      <c r="M4" s="331" t="s">
        <v>30</v>
      </c>
      <c r="N4" s="332"/>
      <c r="O4" s="333" t="s">
        <v>47</v>
      </c>
      <c r="P4" s="334"/>
      <c r="Q4" s="334"/>
      <c r="R4" s="334"/>
      <c r="S4" s="335" t="s">
        <v>30</v>
      </c>
      <c r="T4" s="336"/>
      <c r="U4" s="345" t="s">
        <v>81</v>
      </c>
    </row>
    <row r="5" spans="1:21" ht="45.75" customHeight="1" thickBot="1">
      <c r="A5" s="325"/>
      <c r="B5" s="325"/>
      <c r="C5" s="99" t="s">
        <v>33</v>
      </c>
      <c r="D5" s="319" t="s">
        <v>37</v>
      </c>
      <c r="E5" s="319" t="s">
        <v>38</v>
      </c>
      <c r="F5" s="100" t="s">
        <v>34</v>
      </c>
      <c r="G5" s="319" t="s">
        <v>39</v>
      </c>
      <c r="H5" s="319" t="s">
        <v>40</v>
      </c>
      <c r="I5" s="100" t="s">
        <v>32</v>
      </c>
      <c r="J5" s="319" t="s">
        <v>41</v>
      </c>
      <c r="K5" s="319" t="s">
        <v>42</v>
      </c>
      <c r="L5" s="101" t="s">
        <v>35</v>
      </c>
      <c r="M5" s="106" t="s">
        <v>45</v>
      </c>
      <c r="N5" s="341" t="s">
        <v>46</v>
      </c>
      <c r="O5" s="244">
        <v>1</v>
      </c>
      <c r="P5" s="54">
        <v>2</v>
      </c>
      <c r="Q5" s="54">
        <v>3</v>
      </c>
      <c r="R5" s="70" t="s">
        <v>36</v>
      </c>
      <c r="S5" s="106" t="s">
        <v>48</v>
      </c>
      <c r="T5" s="248" t="s">
        <v>49</v>
      </c>
      <c r="U5" s="346"/>
    </row>
    <row r="6" spans="1:21" ht="20.100000000000001" customHeight="1">
      <c r="A6" s="3" t="s">
        <v>1</v>
      </c>
      <c r="B6" s="115"/>
      <c r="C6" s="115"/>
      <c r="D6" s="85"/>
      <c r="E6" s="85"/>
      <c r="F6" s="85"/>
      <c r="G6" s="85"/>
      <c r="H6" s="85"/>
      <c r="I6" s="85"/>
      <c r="J6" s="85"/>
      <c r="K6" s="85"/>
      <c r="L6" s="144"/>
      <c r="M6" s="59"/>
      <c r="N6" s="342"/>
      <c r="O6" s="144"/>
      <c r="P6" s="85"/>
      <c r="Q6" s="85"/>
      <c r="R6" s="71"/>
      <c r="S6" s="59"/>
      <c r="T6" s="249"/>
      <c r="U6" s="354"/>
    </row>
    <row r="7" spans="1:21" ht="20.100000000000001" customHeight="1">
      <c r="A7" s="29" t="s">
        <v>2</v>
      </c>
      <c r="B7" s="116"/>
      <c r="C7" s="116"/>
      <c r="D7" s="86"/>
      <c r="E7" s="86"/>
      <c r="F7" s="86"/>
      <c r="G7" s="86"/>
      <c r="H7" s="86"/>
      <c r="I7" s="86"/>
      <c r="J7" s="86"/>
      <c r="K7" s="86"/>
      <c r="L7" s="217"/>
      <c r="M7" s="60">
        <f t="shared" ref="M7:M16" si="0">SUM(C7:L7)</f>
        <v>0</v>
      </c>
      <c r="N7" s="268"/>
      <c r="O7" s="217"/>
      <c r="P7" s="86"/>
      <c r="Q7" s="86"/>
      <c r="R7" s="72"/>
      <c r="S7" s="60">
        <f>SUM(O7:R7)</f>
        <v>0</v>
      </c>
      <c r="T7" s="268"/>
      <c r="U7" s="240"/>
    </row>
    <row r="8" spans="1:21" ht="20.100000000000001" customHeight="1">
      <c r="A8" s="15" t="s">
        <v>3</v>
      </c>
      <c r="B8" s="117">
        <v>11</v>
      </c>
      <c r="C8" s="117"/>
      <c r="D8" s="87"/>
      <c r="E8" s="87"/>
      <c r="F8" s="87">
        <v>1</v>
      </c>
      <c r="G8" s="87"/>
      <c r="H8" s="87">
        <v>1</v>
      </c>
      <c r="I8" s="87"/>
      <c r="J8" s="87"/>
      <c r="K8" s="87"/>
      <c r="L8" s="218"/>
      <c r="M8" s="60">
        <f t="shared" si="0"/>
        <v>2</v>
      </c>
      <c r="N8" s="268">
        <f t="shared" ref="N8:N17" si="1">M8/B8*100</f>
        <v>18.181818181818183</v>
      </c>
      <c r="O8" s="218">
        <v>2</v>
      </c>
      <c r="P8" s="87"/>
      <c r="Q8" s="87"/>
      <c r="R8" s="73"/>
      <c r="S8" s="60">
        <f t="shared" ref="S8:S16" si="2">SUM(O8:R8)</f>
        <v>2</v>
      </c>
      <c r="T8" s="269">
        <f t="shared" ref="T8:T16" si="3">S8/B8*100</f>
        <v>18.181818181818183</v>
      </c>
      <c r="U8" s="280">
        <f t="shared" ref="U8:U53" si="4">(C8*2+D8*2.33+E8*2.66+F8*3+G8*3.33+H8*3.66+I8*4+J8*4.33+K8*4.66+L8*5)/SUM(C8:L8)</f>
        <v>3.33</v>
      </c>
    </row>
    <row r="9" spans="1:21" ht="20.100000000000001" customHeight="1">
      <c r="A9" s="15" t="s">
        <v>4</v>
      </c>
      <c r="B9" s="117">
        <v>10</v>
      </c>
      <c r="C9" s="117"/>
      <c r="D9" s="87"/>
      <c r="E9" s="87"/>
      <c r="F9" s="87">
        <v>1</v>
      </c>
      <c r="G9" s="87"/>
      <c r="H9" s="87"/>
      <c r="I9" s="87"/>
      <c r="J9" s="87"/>
      <c r="K9" s="87"/>
      <c r="L9" s="218"/>
      <c r="M9" s="60">
        <f t="shared" si="0"/>
        <v>1</v>
      </c>
      <c r="N9" s="268">
        <f t="shared" si="1"/>
        <v>10</v>
      </c>
      <c r="O9" s="218"/>
      <c r="P9" s="87">
        <v>1</v>
      </c>
      <c r="Q9" s="87"/>
      <c r="R9" s="73"/>
      <c r="S9" s="60">
        <f t="shared" si="2"/>
        <v>1</v>
      </c>
      <c r="T9" s="269">
        <f t="shared" si="3"/>
        <v>10</v>
      </c>
      <c r="U9" s="280">
        <f t="shared" si="4"/>
        <v>3</v>
      </c>
    </row>
    <row r="10" spans="1:21" ht="20.100000000000001" customHeight="1">
      <c r="A10" s="15" t="s">
        <v>5</v>
      </c>
      <c r="B10" s="117">
        <v>7</v>
      </c>
      <c r="C10" s="117"/>
      <c r="D10" s="87"/>
      <c r="E10" s="87"/>
      <c r="F10" s="87"/>
      <c r="G10" s="87">
        <v>1</v>
      </c>
      <c r="H10" s="87"/>
      <c r="I10" s="87"/>
      <c r="J10" s="87"/>
      <c r="K10" s="87"/>
      <c r="L10" s="218"/>
      <c r="M10" s="60">
        <f t="shared" si="0"/>
        <v>1</v>
      </c>
      <c r="N10" s="268">
        <f t="shared" si="1"/>
        <v>14.285714285714285</v>
      </c>
      <c r="O10" s="218">
        <v>1</v>
      </c>
      <c r="P10" s="87">
        <v>1</v>
      </c>
      <c r="Q10" s="87"/>
      <c r="R10" s="73"/>
      <c r="S10" s="60">
        <f t="shared" si="2"/>
        <v>2</v>
      </c>
      <c r="T10" s="269">
        <f t="shared" si="3"/>
        <v>28.571428571428569</v>
      </c>
      <c r="U10" s="280">
        <f t="shared" si="4"/>
        <v>3.33</v>
      </c>
    </row>
    <row r="11" spans="1:21" ht="20.100000000000001" customHeight="1">
      <c r="A11" s="15" t="s">
        <v>6</v>
      </c>
      <c r="B11" s="117">
        <v>5</v>
      </c>
      <c r="C11" s="117"/>
      <c r="D11" s="87"/>
      <c r="E11" s="87"/>
      <c r="F11" s="87"/>
      <c r="G11" s="87"/>
      <c r="H11" s="87"/>
      <c r="I11" s="87"/>
      <c r="J11" s="87"/>
      <c r="K11" s="87"/>
      <c r="L11" s="218"/>
      <c r="M11" s="60">
        <f t="shared" si="0"/>
        <v>0</v>
      </c>
      <c r="N11" s="268">
        <f t="shared" si="1"/>
        <v>0</v>
      </c>
      <c r="O11" s="218">
        <v>2</v>
      </c>
      <c r="P11" s="87"/>
      <c r="Q11" s="87"/>
      <c r="R11" s="73"/>
      <c r="S11" s="60">
        <f t="shared" si="2"/>
        <v>2</v>
      </c>
      <c r="T11" s="269">
        <f t="shared" si="3"/>
        <v>40</v>
      </c>
      <c r="U11" s="280"/>
    </row>
    <row r="12" spans="1:21" ht="20.100000000000001" customHeight="1">
      <c r="A12" s="15" t="s">
        <v>7</v>
      </c>
      <c r="B12" s="117">
        <v>3</v>
      </c>
      <c r="C12" s="117"/>
      <c r="D12" s="87"/>
      <c r="E12" s="87"/>
      <c r="F12" s="87"/>
      <c r="G12" s="87"/>
      <c r="H12" s="87"/>
      <c r="I12" s="87"/>
      <c r="J12" s="87"/>
      <c r="K12" s="87"/>
      <c r="L12" s="218"/>
      <c r="M12" s="60">
        <f t="shared" si="0"/>
        <v>0</v>
      </c>
      <c r="N12" s="268">
        <f t="shared" si="1"/>
        <v>0</v>
      </c>
      <c r="O12" s="218"/>
      <c r="P12" s="87">
        <v>1</v>
      </c>
      <c r="Q12" s="87"/>
      <c r="R12" s="73"/>
      <c r="S12" s="60">
        <f t="shared" si="2"/>
        <v>1</v>
      </c>
      <c r="T12" s="269">
        <f t="shared" si="3"/>
        <v>33.333333333333329</v>
      </c>
      <c r="U12" s="280"/>
    </row>
    <row r="13" spans="1:21" ht="20.100000000000001" customHeight="1">
      <c r="A13" s="15" t="s">
        <v>8</v>
      </c>
      <c r="B13" s="117">
        <v>0</v>
      </c>
      <c r="C13" s="117"/>
      <c r="D13" s="87"/>
      <c r="E13" s="87"/>
      <c r="F13" s="87"/>
      <c r="G13" s="87"/>
      <c r="H13" s="87"/>
      <c r="I13" s="87"/>
      <c r="J13" s="87"/>
      <c r="K13" s="87"/>
      <c r="L13" s="218"/>
      <c r="M13" s="60">
        <f t="shared" si="0"/>
        <v>0</v>
      </c>
      <c r="N13" s="268"/>
      <c r="O13" s="218"/>
      <c r="P13" s="87"/>
      <c r="Q13" s="87"/>
      <c r="R13" s="73"/>
      <c r="S13" s="60">
        <f t="shared" si="2"/>
        <v>0</v>
      </c>
      <c r="T13" s="269"/>
      <c r="U13" s="280"/>
    </row>
    <row r="14" spans="1:21" ht="20.100000000000001" customHeight="1">
      <c r="A14" s="15" t="s">
        <v>9</v>
      </c>
      <c r="B14" s="117">
        <v>2</v>
      </c>
      <c r="C14" s="117"/>
      <c r="D14" s="87"/>
      <c r="E14" s="87"/>
      <c r="F14" s="87"/>
      <c r="G14" s="87"/>
      <c r="H14" s="87"/>
      <c r="I14" s="87"/>
      <c r="J14" s="87"/>
      <c r="K14" s="87"/>
      <c r="L14" s="218"/>
      <c r="M14" s="60">
        <f t="shared" si="0"/>
        <v>0</v>
      </c>
      <c r="N14" s="268">
        <f t="shared" si="1"/>
        <v>0</v>
      </c>
      <c r="O14" s="218">
        <v>1</v>
      </c>
      <c r="P14" s="87"/>
      <c r="Q14" s="87"/>
      <c r="R14" s="73"/>
      <c r="S14" s="60">
        <f t="shared" si="2"/>
        <v>1</v>
      </c>
      <c r="T14" s="269">
        <f t="shared" si="3"/>
        <v>50</v>
      </c>
      <c r="U14" s="280"/>
    </row>
    <row r="15" spans="1:21" ht="20.100000000000001" customHeight="1">
      <c r="A15" s="15" t="s">
        <v>10</v>
      </c>
      <c r="B15" s="117">
        <v>2</v>
      </c>
      <c r="C15" s="117"/>
      <c r="D15" s="87"/>
      <c r="E15" s="87"/>
      <c r="F15" s="87"/>
      <c r="G15" s="87"/>
      <c r="H15" s="87"/>
      <c r="I15" s="87"/>
      <c r="J15" s="87"/>
      <c r="K15" s="87"/>
      <c r="L15" s="218"/>
      <c r="M15" s="60">
        <f t="shared" si="0"/>
        <v>0</v>
      </c>
      <c r="N15" s="268">
        <f t="shared" si="1"/>
        <v>0</v>
      </c>
      <c r="O15" s="218"/>
      <c r="P15" s="87"/>
      <c r="Q15" s="87"/>
      <c r="R15" s="73"/>
      <c r="S15" s="60">
        <f t="shared" si="2"/>
        <v>0</v>
      </c>
      <c r="T15" s="269">
        <f t="shared" si="3"/>
        <v>0</v>
      </c>
      <c r="U15" s="280"/>
    </row>
    <row r="16" spans="1:21" ht="20.100000000000001" customHeight="1">
      <c r="A16" s="16" t="s">
        <v>11</v>
      </c>
      <c r="B16" s="118">
        <v>5</v>
      </c>
      <c r="C16" s="118"/>
      <c r="D16" s="88"/>
      <c r="E16" s="88"/>
      <c r="F16" s="88"/>
      <c r="G16" s="88"/>
      <c r="H16" s="88">
        <v>1</v>
      </c>
      <c r="I16" s="88"/>
      <c r="J16" s="88"/>
      <c r="K16" s="88"/>
      <c r="L16" s="142"/>
      <c r="M16" s="60">
        <f t="shared" si="0"/>
        <v>1</v>
      </c>
      <c r="N16" s="268">
        <f t="shared" si="1"/>
        <v>20</v>
      </c>
      <c r="O16" s="142"/>
      <c r="P16" s="88"/>
      <c r="Q16" s="88"/>
      <c r="R16" s="74"/>
      <c r="S16" s="60">
        <f t="shared" si="2"/>
        <v>0</v>
      </c>
      <c r="T16" s="269">
        <f t="shared" si="3"/>
        <v>0</v>
      </c>
      <c r="U16" s="280">
        <f t="shared" si="4"/>
        <v>3.66</v>
      </c>
    </row>
    <row r="17" spans="1:21" ht="20.100000000000001" customHeight="1" thickBot="1">
      <c r="A17" s="2" t="s">
        <v>12</v>
      </c>
      <c r="B17" s="11">
        <f>SUM(B7:B16)</f>
        <v>45</v>
      </c>
      <c r="C17" s="11"/>
      <c r="D17" s="55"/>
      <c r="E17" s="55"/>
      <c r="F17" s="55">
        <f>SUM(F8:F16)</f>
        <v>2</v>
      </c>
      <c r="G17" s="55">
        <f>SUM(G8:G16)</f>
        <v>1</v>
      </c>
      <c r="H17" s="55">
        <f>SUM(H8:H16)</f>
        <v>2</v>
      </c>
      <c r="I17" s="55"/>
      <c r="J17" s="55"/>
      <c r="K17" s="55"/>
      <c r="L17" s="40"/>
      <c r="M17" s="6">
        <f>SUM(M7:M16)</f>
        <v>5</v>
      </c>
      <c r="N17" s="266">
        <f t="shared" si="1"/>
        <v>11.111111111111111</v>
      </c>
      <c r="O17" s="40"/>
      <c r="P17" s="55"/>
      <c r="Q17" s="55"/>
      <c r="R17" s="51"/>
      <c r="S17" s="6">
        <f t="shared" ref="S17:U17" si="5">SUM(S7:S16)</f>
        <v>9</v>
      </c>
      <c r="T17" s="266">
        <f t="shared" ref="T17" si="6">S17/B17*100</f>
        <v>20</v>
      </c>
      <c r="U17" s="246">
        <f t="shared" si="4"/>
        <v>3.3299999999999996</v>
      </c>
    </row>
    <row r="18" spans="1:21" ht="20.100000000000001" customHeight="1">
      <c r="A18" s="3" t="s">
        <v>13</v>
      </c>
      <c r="B18" s="115">
        <v>0</v>
      </c>
      <c r="C18" s="115"/>
      <c r="D18" s="85"/>
      <c r="E18" s="85"/>
      <c r="F18" s="85"/>
      <c r="G18" s="85"/>
      <c r="H18" s="85"/>
      <c r="I18" s="85"/>
      <c r="J18" s="85"/>
      <c r="K18" s="85"/>
      <c r="L18" s="144"/>
      <c r="M18" s="313"/>
      <c r="N18" s="343"/>
      <c r="O18" s="144"/>
      <c r="P18" s="85"/>
      <c r="Q18" s="85"/>
      <c r="R18" s="71"/>
      <c r="S18" s="59"/>
      <c r="T18" s="249"/>
      <c r="U18" s="354"/>
    </row>
    <row r="19" spans="1:21" ht="20.100000000000001" customHeight="1">
      <c r="A19" s="17" t="s">
        <v>14</v>
      </c>
      <c r="B19" s="119">
        <v>5</v>
      </c>
      <c r="C19" s="119"/>
      <c r="D19" s="89"/>
      <c r="E19" s="89"/>
      <c r="F19" s="89"/>
      <c r="G19" s="89"/>
      <c r="H19" s="89"/>
      <c r="I19" s="89"/>
      <c r="J19" s="89"/>
      <c r="K19" s="89"/>
      <c r="L19" s="219"/>
      <c r="M19" s="314">
        <f t="shared" ref="M19:M22" si="7">SUM(C19:L19)</f>
        <v>0</v>
      </c>
      <c r="N19" s="288"/>
      <c r="O19" s="219"/>
      <c r="P19" s="89"/>
      <c r="Q19" s="89"/>
      <c r="R19" s="75">
        <v>1</v>
      </c>
      <c r="S19" s="63">
        <f>SUM(O19:R19)</f>
        <v>1</v>
      </c>
      <c r="T19" s="272">
        <f>S19/B19*100</f>
        <v>20</v>
      </c>
      <c r="U19" s="355"/>
    </row>
    <row r="20" spans="1:21" ht="20.100000000000001" customHeight="1">
      <c r="A20" s="10" t="s">
        <v>15</v>
      </c>
      <c r="B20" s="120">
        <v>1</v>
      </c>
      <c r="C20" s="120"/>
      <c r="D20" s="90"/>
      <c r="E20" s="90"/>
      <c r="F20" s="90"/>
      <c r="G20" s="90"/>
      <c r="H20" s="90"/>
      <c r="I20" s="90"/>
      <c r="J20" s="90"/>
      <c r="K20" s="90"/>
      <c r="L20" s="220"/>
      <c r="M20" s="60">
        <f t="shared" si="7"/>
        <v>0</v>
      </c>
      <c r="N20" s="268">
        <f t="shared" ref="N20:N23" si="8">M20/B20*100</f>
        <v>0</v>
      </c>
      <c r="O20" s="220">
        <v>1</v>
      </c>
      <c r="P20" s="90"/>
      <c r="Q20" s="90"/>
      <c r="R20" s="76"/>
      <c r="S20" s="64">
        <f t="shared" ref="S20:S23" si="9">SUM(O20:R20)</f>
        <v>1</v>
      </c>
      <c r="T20" s="284">
        <f t="shared" ref="T20:T21" si="10">S20/B20*100</f>
        <v>100</v>
      </c>
      <c r="U20" s="280"/>
    </row>
    <row r="21" spans="1:21" ht="20.100000000000001" customHeight="1">
      <c r="A21" s="18" t="s">
        <v>16</v>
      </c>
      <c r="B21" s="121">
        <v>5</v>
      </c>
      <c r="C21" s="121"/>
      <c r="D21" s="38"/>
      <c r="E21" s="38"/>
      <c r="F21" s="38">
        <v>1</v>
      </c>
      <c r="G21" s="38">
        <v>1</v>
      </c>
      <c r="H21" s="38">
        <v>1</v>
      </c>
      <c r="I21" s="38"/>
      <c r="J21" s="38"/>
      <c r="K21" s="38"/>
      <c r="L21" s="150"/>
      <c r="M21" s="60">
        <f t="shared" si="7"/>
        <v>3</v>
      </c>
      <c r="N21" s="268">
        <f t="shared" si="8"/>
        <v>60</v>
      </c>
      <c r="O21" s="150">
        <v>1</v>
      </c>
      <c r="P21" s="38"/>
      <c r="Q21" s="38"/>
      <c r="R21" s="77"/>
      <c r="S21" s="30">
        <f t="shared" si="9"/>
        <v>1</v>
      </c>
      <c r="T21" s="352">
        <f t="shared" si="10"/>
        <v>20</v>
      </c>
      <c r="U21" s="280">
        <f t="shared" si="4"/>
        <v>3.33</v>
      </c>
    </row>
    <row r="22" spans="1:21" ht="20.100000000000001" customHeight="1">
      <c r="A22" s="19" t="s">
        <v>17</v>
      </c>
      <c r="B22" s="122">
        <v>1</v>
      </c>
      <c r="C22" s="122"/>
      <c r="D22" s="91"/>
      <c r="E22" s="91"/>
      <c r="F22" s="91"/>
      <c r="G22" s="91"/>
      <c r="H22" s="91"/>
      <c r="I22" s="91"/>
      <c r="J22" s="91"/>
      <c r="K22" s="91"/>
      <c r="L22" s="221"/>
      <c r="M22" s="60">
        <f t="shared" si="7"/>
        <v>0</v>
      </c>
      <c r="N22" s="268"/>
      <c r="O22" s="221"/>
      <c r="P22" s="91"/>
      <c r="Q22" s="91"/>
      <c r="R22" s="78"/>
      <c r="S22" s="65">
        <f t="shared" si="9"/>
        <v>0</v>
      </c>
      <c r="T22" s="257"/>
      <c r="U22" s="356"/>
    </row>
    <row r="23" spans="1:21" ht="20.100000000000001" customHeight="1" thickBot="1">
      <c r="A23" s="2" t="s">
        <v>18</v>
      </c>
      <c r="B23" s="11">
        <f>SUM(B19:B22)</f>
        <v>12</v>
      </c>
      <c r="C23" s="11"/>
      <c r="D23" s="55"/>
      <c r="E23" s="55"/>
      <c r="F23" s="55">
        <f>SUM(F21:F22)</f>
        <v>1</v>
      </c>
      <c r="G23" s="55">
        <f>SUM(G21:G22)</f>
        <v>1</v>
      </c>
      <c r="H23" s="55">
        <f>SUM(H21:H22)</f>
        <v>1</v>
      </c>
      <c r="I23" s="55"/>
      <c r="J23" s="55"/>
      <c r="K23" s="55"/>
      <c r="L23" s="40"/>
      <c r="M23" s="6">
        <f>SUM(M19:M22)</f>
        <v>3</v>
      </c>
      <c r="N23" s="266">
        <f t="shared" si="8"/>
        <v>25</v>
      </c>
      <c r="O23" s="40"/>
      <c r="P23" s="55"/>
      <c r="Q23" s="55"/>
      <c r="R23" s="51"/>
      <c r="S23" s="6">
        <f t="shared" si="9"/>
        <v>0</v>
      </c>
      <c r="T23" s="266">
        <f>S23/B23*100</f>
        <v>0</v>
      </c>
      <c r="U23" s="246">
        <f t="shared" si="4"/>
        <v>3.33</v>
      </c>
    </row>
    <row r="24" spans="1:21" ht="20.100000000000001" customHeight="1">
      <c r="A24" s="1" t="s">
        <v>19</v>
      </c>
      <c r="B24" s="123">
        <v>0</v>
      </c>
      <c r="C24" s="123"/>
      <c r="D24" s="92"/>
      <c r="E24" s="92"/>
      <c r="F24" s="92"/>
      <c r="G24" s="92"/>
      <c r="H24" s="92"/>
      <c r="I24" s="92"/>
      <c r="J24" s="92"/>
      <c r="K24" s="92"/>
      <c r="L24" s="146"/>
      <c r="M24" s="4"/>
      <c r="N24" s="344"/>
      <c r="O24" s="146"/>
      <c r="P24" s="92"/>
      <c r="Q24" s="92"/>
      <c r="R24" s="79"/>
      <c r="S24" s="4"/>
      <c r="T24" s="258"/>
      <c r="U24" s="357"/>
    </row>
    <row r="25" spans="1:21" ht="20.100000000000001" customHeight="1">
      <c r="A25" s="20" t="s">
        <v>20</v>
      </c>
      <c r="B25" s="124">
        <v>9</v>
      </c>
      <c r="C25" s="124"/>
      <c r="D25" s="39"/>
      <c r="E25" s="39"/>
      <c r="F25" s="39"/>
      <c r="G25" s="39"/>
      <c r="H25" s="39"/>
      <c r="I25" s="39"/>
      <c r="J25" s="39"/>
      <c r="K25" s="39"/>
      <c r="L25" s="147"/>
      <c r="M25" s="60">
        <f t="shared" ref="M25:M28" si="11">SUM(C25:L25)</f>
        <v>0</v>
      </c>
      <c r="N25" s="268"/>
      <c r="O25" s="147"/>
      <c r="P25" s="39"/>
      <c r="Q25" s="39"/>
      <c r="R25" s="80"/>
      <c r="S25" s="32">
        <f>SUM(O25:R25)</f>
        <v>0</v>
      </c>
      <c r="T25" s="272">
        <f>S25/B25*100</f>
        <v>0</v>
      </c>
      <c r="U25" s="358"/>
    </row>
    <row r="26" spans="1:21" ht="20.100000000000001" customHeight="1">
      <c r="A26" s="10" t="s">
        <v>21</v>
      </c>
      <c r="B26" s="120">
        <v>2</v>
      </c>
      <c r="C26" s="120"/>
      <c r="D26" s="90"/>
      <c r="E26" s="90"/>
      <c r="F26" s="90"/>
      <c r="G26" s="90"/>
      <c r="H26" s="90"/>
      <c r="I26" s="90">
        <v>2</v>
      </c>
      <c r="J26" s="90"/>
      <c r="K26" s="90"/>
      <c r="L26" s="220"/>
      <c r="M26" s="60">
        <f t="shared" si="11"/>
        <v>2</v>
      </c>
      <c r="N26" s="268">
        <f t="shared" ref="N26:N29" si="12">M26/B26*100</f>
        <v>100</v>
      </c>
      <c r="O26" s="220"/>
      <c r="P26" s="90"/>
      <c r="Q26" s="90"/>
      <c r="R26" s="76"/>
      <c r="S26" s="64"/>
      <c r="T26" s="273">
        <f>S26/B26*100</f>
        <v>0</v>
      </c>
      <c r="U26" s="359">
        <f t="shared" si="4"/>
        <v>4</v>
      </c>
    </row>
    <row r="27" spans="1:21" ht="20.100000000000001" customHeight="1">
      <c r="A27" s="18" t="s">
        <v>22</v>
      </c>
      <c r="B27" s="121">
        <v>5</v>
      </c>
      <c r="C27" s="121"/>
      <c r="D27" s="38"/>
      <c r="E27" s="38"/>
      <c r="F27" s="38"/>
      <c r="G27" s="38"/>
      <c r="H27" s="38"/>
      <c r="I27" s="38"/>
      <c r="J27" s="38"/>
      <c r="K27" s="38"/>
      <c r="L27" s="150"/>
      <c r="M27" s="60">
        <f t="shared" si="11"/>
        <v>0</v>
      </c>
      <c r="N27" s="268">
        <f t="shared" si="12"/>
        <v>0</v>
      </c>
      <c r="O27" s="150"/>
      <c r="P27" s="38">
        <v>1</v>
      </c>
      <c r="Q27" s="38">
        <v>1</v>
      </c>
      <c r="R27" s="77"/>
      <c r="S27" s="30">
        <f>SUM(O27:R27)</f>
        <v>2</v>
      </c>
      <c r="T27" s="273">
        <f>S27/B27*100</f>
        <v>40</v>
      </c>
      <c r="U27" s="360"/>
    </row>
    <row r="28" spans="1:21" ht="20.100000000000001" customHeight="1">
      <c r="A28" s="19" t="s">
        <v>23</v>
      </c>
      <c r="B28" s="122">
        <v>6</v>
      </c>
      <c r="C28" s="122"/>
      <c r="D28" s="91"/>
      <c r="E28" s="91"/>
      <c r="F28" s="91">
        <v>2</v>
      </c>
      <c r="G28" s="91">
        <v>1</v>
      </c>
      <c r="H28" s="91"/>
      <c r="I28" s="91"/>
      <c r="J28" s="91"/>
      <c r="K28" s="91"/>
      <c r="L28" s="221"/>
      <c r="M28" s="60">
        <f t="shared" si="11"/>
        <v>3</v>
      </c>
      <c r="N28" s="268">
        <f t="shared" si="12"/>
        <v>50</v>
      </c>
      <c r="O28" s="221"/>
      <c r="P28" s="91"/>
      <c r="Q28" s="91"/>
      <c r="R28" s="78"/>
      <c r="S28" s="65"/>
      <c r="T28" s="257"/>
      <c r="U28" s="359">
        <f>(C28*2+D28*2.33+E28*2.66+F28*3+G28*3.33+H28*3.66+I28*4+J28*4.33+K28*4.66+L28*5)/SUM(C28:L28)</f>
        <v>3.11</v>
      </c>
    </row>
    <row r="29" spans="1:21" ht="20.100000000000001" customHeight="1" thickBot="1">
      <c r="A29" s="5" t="s">
        <v>24</v>
      </c>
      <c r="B29" s="13">
        <f>SUM(B25:B28)</f>
        <v>22</v>
      </c>
      <c r="C29" s="13"/>
      <c r="D29" s="57"/>
      <c r="E29" s="57"/>
      <c r="F29" s="57">
        <f>SUM(F26:F28)</f>
        <v>2</v>
      </c>
      <c r="G29" s="57">
        <f>SUM(G26:G28)</f>
        <v>1</v>
      </c>
      <c r="H29" s="57"/>
      <c r="I29" s="57">
        <f>SUM(I26:I28)</f>
        <v>2</v>
      </c>
      <c r="J29" s="57"/>
      <c r="K29" s="57"/>
      <c r="L29" s="41"/>
      <c r="M29" s="6">
        <f>SUM(M25:M28)</f>
        <v>5</v>
      </c>
      <c r="N29" s="266">
        <f t="shared" si="12"/>
        <v>22.727272727272727</v>
      </c>
      <c r="O29" s="41"/>
      <c r="P29" s="57"/>
      <c r="Q29" s="57"/>
      <c r="R29" s="52"/>
      <c r="S29" s="14">
        <f t="shared" ref="S29:U29" si="13">SUM(S25:S28)</f>
        <v>2</v>
      </c>
      <c r="T29" s="274">
        <f>S29/B29*100</f>
        <v>9.0909090909090917</v>
      </c>
      <c r="U29" s="361">
        <f t="shared" si="4"/>
        <v>3.4659999999999997</v>
      </c>
    </row>
    <row r="30" spans="1:21" ht="20.100000000000001" customHeight="1">
      <c r="A30" s="1" t="s">
        <v>25</v>
      </c>
      <c r="B30" s="123">
        <v>0</v>
      </c>
      <c r="C30" s="123"/>
      <c r="D30" s="92"/>
      <c r="E30" s="92"/>
      <c r="F30" s="92"/>
      <c r="G30" s="92"/>
      <c r="H30" s="92"/>
      <c r="I30" s="92"/>
      <c r="J30" s="92"/>
      <c r="K30" s="92"/>
      <c r="L30" s="146"/>
      <c r="M30" s="4"/>
      <c r="N30" s="344"/>
      <c r="O30" s="146"/>
      <c r="P30" s="92"/>
      <c r="Q30" s="92"/>
      <c r="R30" s="79"/>
      <c r="S30" s="4"/>
      <c r="T30" s="258"/>
      <c r="U30" s="357"/>
    </row>
    <row r="31" spans="1:21" ht="20.100000000000001" customHeight="1">
      <c r="A31" s="24" t="s">
        <v>50</v>
      </c>
      <c r="B31" s="125">
        <v>10</v>
      </c>
      <c r="C31" s="222"/>
      <c r="D31" s="93"/>
      <c r="E31" s="93"/>
      <c r="F31" s="93"/>
      <c r="G31" s="93"/>
      <c r="H31" s="93"/>
      <c r="I31" s="93"/>
      <c r="J31" s="93"/>
      <c r="K31" s="93"/>
      <c r="L31" s="223"/>
      <c r="M31" s="62">
        <f t="shared" ref="M31:M48" si="14">SUM(C31:L31)</f>
        <v>0</v>
      </c>
      <c r="N31" s="270">
        <f t="shared" ref="N31:N47" si="15">M31/B31*100</f>
        <v>0</v>
      </c>
      <c r="O31" s="223">
        <v>3</v>
      </c>
      <c r="P31" s="93"/>
      <c r="Q31" s="93"/>
      <c r="R31" s="81"/>
      <c r="S31" s="66">
        <f>SUM(O31:R31)</f>
        <v>3</v>
      </c>
      <c r="T31" s="275">
        <f>S31/B31*100</f>
        <v>30</v>
      </c>
      <c r="U31" s="362"/>
    </row>
    <row r="32" spans="1:21" ht="20.100000000000001" customHeight="1">
      <c r="A32" s="26" t="s">
        <v>51</v>
      </c>
      <c r="B32" s="127">
        <v>2</v>
      </c>
      <c r="C32" s="128"/>
      <c r="D32" s="95"/>
      <c r="E32" s="95"/>
      <c r="F32" s="95">
        <v>1</v>
      </c>
      <c r="G32" s="95"/>
      <c r="H32" s="95"/>
      <c r="I32" s="95"/>
      <c r="J32" s="95"/>
      <c r="K32" s="95"/>
      <c r="L32" s="152"/>
      <c r="M32" s="61">
        <f t="shared" si="14"/>
        <v>1</v>
      </c>
      <c r="N32" s="269">
        <f t="shared" si="15"/>
        <v>50</v>
      </c>
      <c r="O32" s="152"/>
      <c r="P32" s="95">
        <v>2</v>
      </c>
      <c r="Q32" s="95"/>
      <c r="R32" s="83"/>
      <c r="S32" s="68">
        <f t="shared" ref="S32:S49" si="16">SUM(O32:R32)</f>
        <v>2</v>
      </c>
      <c r="T32" s="264">
        <f t="shared" ref="T32:T48" si="17">S32/B32*100</f>
        <v>100</v>
      </c>
      <c r="U32" s="363">
        <f t="shared" si="4"/>
        <v>3</v>
      </c>
    </row>
    <row r="33" spans="1:21" ht="20.100000000000001" customHeight="1">
      <c r="A33" s="21" t="s">
        <v>52</v>
      </c>
      <c r="B33" s="127">
        <v>7</v>
      </c>
      <c r="C33" s="128"/>
      <c r="D33" s="95"/>
      <c r="E33" s="95"/>
      <c r="F33" s="95"/>
      <c r="G33" s="95"/>
      <c r="H33" s="95"/>
      <c r="I33" s="95"/>
      <c r="J33" s="95"/>
      <c r="K33" s="95"/>
      <c r="L33" s="152"/>
      <c r="M33" s="61">
        <f t="shared" si="14"/>
        <v>0</v>
      </c>
      <c r="N33" s="269">
        <f t="shared" si="15"/>
        <v>0</v>
      </c>
      <c r="O33" s="152">
        <v>1</v>
      </c>
      <c r="P33" s="95"/>
      <c r="Q33" s="95"/>
      <c r="R33" s="83"/>
      <c r="S33" s="68">
        <f t="shared" si="16"/>
        <v>1</v>
      </c>
      <c r="T33" s="264">
        <f t="shared" si="17"/>
        <v>14.285714285714285</v>
      </c>
      <c r="U33" s="363"/>
    </row>
    <row r="34" spans="1:21" ht="20.100000000000001" customHeight="1">
      <c r="A34" s="21" t="s">
        <v>53</v>
      </c>
      <c r="B34" s="127">
        <v>8</v>
      </c>
      <c r="C34" s="128"/>
      <c r="D34" s="95"/>
      <c r="E34" s="95"/>
      <c r="F34" s="95"/>
      <c r="G34" s="95"/>
      <c r="H34" s="95"/>
      <c r="I34" s="95"/>
      <c r="J34" s="95"/>
      <c r="K34" s="95"/>
      <c r="L34" s="152"/>
      <c r="M34" s="61">
        <f t="shared" si="14"/>
        <v>0</v>
      </c>
      <c r="N34" s="269">
        <f t="shared" si="15"/>
        <v>0</v>
      </c>
      <c r="O34" s="152"/>
      <c r="P34" s="95">
        <v>1</v>
      </c>
      <c r="Q34" s="95">
        <v>1</v>
      </c>
      <c r="R34" s="83"/>
      <c r="S34" s="68">
        <f t="shared" si="16"/>
        <v>2</v>
      </c>
      <c r="T34" s="264">
        <f t="shared" si="17"/>
        <v>25</v>
      </c>
      <c r="U34" s="363"/>
    </row>
    <row r="35" spans="1:21" ht="20.100000000000001" customHeight="1">
      <c r="A35" s="25" t="s">
        <v>54</v>
      </c>
      <c r="B35" s="127">
        <v>1</v>
      </c>
      <c r="C35" s="128"/>
      <c r="D35" s="95"/>
      <c r="E35" s="95"/>
      <c r="F35" s="95"/>
      <c r="G35" s="95"/>
      <c r="H35" s="95"/>
      <c r="I35" s="95"/>
      <c r="J35" s="95"/>
      <c r="K35" s="95"/>
      <c r="L35" s="152"/>
      <c r="M35" s="61">
        <f t="shared" si="14"/>
        <v>0</v>
      </c>
      <c r="N35" s="269">
        <f t="shared" si="15"/>
        <v>0</v>
      </c>
      <c r="O35" s="152"/>
      <c r="P35" s="95"/>
      <c r="Q35" s="95"/>
      <c r="R35" s="83"/>
      <c r="S35" s="68">
        <f t="shared" si="16"/>
        <v>0</v>
      </c>
      <c r="T35" s="264">
        <f t="shared" si="17"/>
        <v>0</v>
      </c>
      <c r="U35" s="363"/>
    </row>
    <row r="36" spans="1:21" ht="20.100000000000001" customHeight="1">
      <c r="A36" s="25" t="s">
        <v>55</v>
      </c>
      <c r="B36" s="127">
        <v>10</v>
      </c>
      <c r="C36" s="128"/>
      <c r="D36" s="95"/>
      <c r="E36" s="95">
        <v>1</v>
      </c>
      <c r="F36" s="95">
        <v>2</v>
      </c>
      <c r="G36" s="95"/>
      <c r="H36" s="95"/>
      <c r="I36" s="95"/>
      <c r="J36" s="95"/>
      <c r="K36" s="95"/>
      <c r="L36" s="152"/>
      <c r="M36" s="61">
        <f t="shared" si="14"/>
        <v>3</v>
      </c>
      <c r="N36" s="269">
        <f t="shared" si="15"/>
        <v>30</v>
      </c>
      <c r="O36" s="152">
        <v>1</v>
      </c>
      <c r="P36" s="95"/>
      <c r="Q36" s="95"/>
      <c r="R36" s="83">
        <v>1</v>
      </c>
      <c r="S36" s="68">
        <f t="shared" si="16"/>
        <v>2</v>
      </c>
      <c r="T36" s="264">
        <f t="shared" si="17"/>
        <v>20</v>
      </c>
      <c r="U36" s="363">
        <f t="shared" si="4"/>
        <v>2.8866666666666667</v>
      </c>
    </row>
    <row r="37" spans="1:21" ht="20.100000000000001" customHeight="1">
      <c r="A37" s="21" t="s">
        <v>56</v>
      </c>
      <c r="B37" s="127">
        <v>4</v>
      </c>
      <c r="C37" s="128"/>
      <c r="D37" s="95"/>
      <c r="E37" s="95">
        <v>1</v>
      </c>
      <c r="F37" s="95">
        <v>1</v>
      </c>
      <c r="G37" s="95"/>
      <c r="H37" s="95"/>
      <c r="I37" s="95"/>
      <c r="J37" s="95"/>
      <c r="K37" s="95"/>
      <c r="L37" s="152"/>
      <c r="M37" s="61">
        <f t="shared" si="14"/>
        <v>2</v>
      </c>
      <c r="N37" s="269">
        <f t="shared" si="15"/>
        <v>50</v>
      </c>
      <c r="O37" s="152"/>
      <c r="P37" s="95"/>
      <c r="Q37" s="95"/>
      <c r="R37" s="83"/>
      <c r="S37" s="68">
        <f t="shared" si="16"/>
        <v>0</v>
      </c>
      <c r="T37" s="264">
        <f t="shared" si="17"/>
        <v>0</v>
      </c>
      <c r="U37" s="363">
        <f t="shared" si="4"/>
        <v>2.83</v>
      </c>
    </row>
    <row r="38" spans="1:21" ht="20.100000000000001" customHeight="1">
      <c r="A38" s="23" t="s">
        <v>57</v>
      </c>
      <c r="B38" s="127">
        <v>9</v>
      </c>
      <c r="C38" s="128"/>
      <c r="D38" s="95"/>
      <c r="E38" s="95"/>
      <c r="F38" s="95">
        <v>2</v>
      </c>
      <c r="G38" s="95"/>
      <c r="H38" s="95"/>
      <c r="I38" s="95"/>
      <c r="J38" s="95"/>
      <c r="K38" s="95"/>
      <c r="L38" s="152"/>
      <c r="M38" s="61">
        <f t="shared" si="14"/>
        <v>2</v>
      </c>
      <c r="N38" s="269">
        <f t="shared" si="15"/>
        <v>22.222222222222221</v>
      </c>
      <c r="O38" s="152">
        <v>1</v>
      </c>
      <c r="P38" s="95"/>
      <c r="Q38" s="95">
        <v>1</v>
      </c>
      <c r="R38" s="83"/>
      <c r="S38" s="68">
        <f t="shared" si="16"/>
        <v>2</v>
      </c>
      <c r="T38" s="264">
        <f t="shared" si="17"/>
        <v>22.222222222222221</v>
      </c>
      <c r="U38" s="363">
        <f t="shared" si="4"/>
        <v>3</v>
      </c>
    </row>
    <row r="39" spans="1:21" ht="20.100000000000001" customHeight="1">
      <c r="A39" s="23" t="s">
        <v>58</v>
      </c>
      <c r="B39" s="127">
        <v>2</v>
      </c>
      <c r="C39" s="128"/>
      <c r="D39" s="95"/>
      <c r="E39" s="95"/>
      <c r="F39" s="95"/>
      <c r="G39" s="95">
        <v>1</v>
      </c>
      <c r="H39" s="95"/>
      <c r="I39" s="95"/>
      <c r="J39" s="95"/>
      <c r="K39" s="95"/>
      <c r="L39" s="152"/>
      <c r="M39" s="61">
        <f t="shared" si="14"/>
        <v>1</v>
      </c>
      <c r="N39" s="269">
        <f t="shared" si="15"/>
        <v>50</v>
      </c>
      <c r="O39" s="152"/>
      <c r="P39" s="95">
        <v>1</v>
      </c>
      <c r="Q39" s="95"/>
      <c r="R39" s="83"/>
      <c r="S39" s="68">
        <f t="shared" si="16"/>
        <v>1</v>
      </c>
      <c r="T39" s="264">
        <f t="shared" si="17"/>
        <v>50</v>
      </c>
      <c r="U39" s="363">
        <f t="shared" si="4"/>
        <v>3.33</v>
      </c>
    </row>
    <row r="40" spans="1:21" ht="20.100000000000001" customHeight="1">
      <c r="A40" s="23" t="s">
        <v>59</v>
      </c>
      <c r="B40" s="127">
        <v>10</v>
      </c>
      <c r="C40" s="128"/>
      <c r="D40" s="95"/>
      <c r="E40" s="95"/>
      <c r="F40" s="95"/>
      <c r="G40" s="95"/>
      <c r="H40" s="95"/>
      <c r="I40" s="95"/>
      <c r="J40" s="95"/>
      <c r="K40" s="95"/>
      <c r="L40" s="152"/>
      <c r="M40" s="61">
        <f t="shared" si="14"/>
        <v>0</v>
      </c>
      <c r="N40" s="269">
        <f t="shared" si="15"/>
        <v>0</v>
      </c>
      <c r="O40" s="152"/>
      <c r="P40" s="95">
        <v>2</v>
      </c>
      <c r="Q40" s="95">
        <v>2</v>
      </c>
      <c r="R40" s="83"/>
      <c r="S40" s="68">
        <f t="shared" si="16"/>
        <v>4</v>
      </c>
      <c r="T40" s="264">
        <f t="shared" si="17"/>
        <v>40</v>
      </c>
      <c r="U40" s="363"/>
    </row>
    <row r="41" spans="1:21" ht="20.100000000000001" customHeight="1">
      <c r="A41" s="23" t="s">
        <v>60</v>
      </c>
      <c r="B41" s="127">
        <v>6</v>
      </c>
      <c r="C41" s="128"/>
      <c r="D41" s="95"/>
      <c r="E41" s="95"/>
      <c r="F41" s="95"/>
      <c r="G41" s="95"/>
      <c r="H41" s="95"/>
      <c r="I41" s="95"/>
      <c r="J41" s="95"/>
      <c r="K41" s="95"/>
      <c r="L41" s="152"/>
      <c r="M41" s="61">
        <f t="shared" si="14"/>
        <v>0</v>
      </c>
      <c r="N41" s="269">
        <f t="shared" si="15"/>
        <v>0</v>
      </c>
      <c r="O41" s="152">
        <v>1</v>
      </c>
      <c r="P41" s="95"/>
      <c r="Q41" s="95"/>
      <c r="R41" s="83"/>
      <c r="S41" s="68">
        <f t="shared" si="16"/>
        <v>1</v>
      </c>
      <c r="T41" s="264">
        <f t="shared" si="17"/>
        <v>16.666666666666664</v>
      </c>
      <c r="U41" s="363"/>
    </row>
    <row r="42" spans="1:21" ht="20.100000000000001" customHeight="1">
      <c r="A42" s="23" t="s">
        <v>61</v>
      </c>
      <c r="B42" s="127">
        <v>1</v>
      </c>
      <c r="C42" s="128"/>
      <c r="D42" s="95"/>
      <c r="E42" s="95"/>
      <c r="F42" s="95"/>
      <c r="G42" s="95"/>
      <c r="H42" s="95"/>
      <c r="I42" s="95"/>
      <c r="J42" s="95"/>
      <c r="K42" s="95"/>
      <c r="L42" s="152"/>
      <c r="M42" s="61">
        <f t="shared" si="14"/>
        <v>0</v>
      </c>
      <c r="N42" s="269">
        <f t="shared" si="15"/>
        <v>0</v>
      </c>
      <c r="O42" s="152">
        <v>1</v>
      </c>
      <c r="P42" s="95"/>
      <c r="Q42" s="95"/>
      <c r="R42" s="83"/>
      <c r="S42" s="68">
        <f t="shared" si="16"/>
        <v>1</v>
      </c>
      <c r="T42" s="264">
        <f t="shared" si="17"/>
        <v>100</v>
      </c>
      <c r="U42" s="363"/>
    </row>
    <row r="43" spans="1:21" ht="20.100000000000001" customHeight="1">
      <c r="A43" s="23" t="s">
        <v>62</v>
      </c>
      <c r="B43" s="127">
        <v>3</v>
      </c>
      <c r="C43" s="128"/>
      <c r="D43" s="95"/>
      <c r="E43" s="95"/>
      <c r="F43" s="95">
        <v>1</v>
      </c>
      <c r="G43" s="95"/>
      <c r="H43" s="95"/>
      <c r="I43" s="95"/>
      <c r="J43" s="95"/>
      <c r="K43" s="95"/>
      <c r="L43" s="152"/>
      <c r="M43" s="61">
        <f t="shared" si="14"/>
        <v>1</v>
      </c>
      <c r="N43" s="269">
        <f t="shared" si="15"/>
        <v>33.333333333333329</v>
      </c>
      <c r="O43" s="152"/>
      <c r="P43" s="95">
        <v>1</v>
      </c>
      <c r="Q43" s="95"/>
      <c r="R43" s="83"/>
      <c r="S43" s="68">
        <f t="shared" si="16"/>
        <v>1</v>
      </c>
      <c r="T43" s="264">
        <f t="shared" si="17"/>
        <v>33.333333333333329</v>
      </c>
      <c r="U43" s="363">
        <f t="shared" si="4"/>
        <v>3</v>
      </c>
    </row>
    <row r="44" spans="1:21" ht="20.100000000000001" customHeight="1">
      <c r="A44" s="23" t="s">
        <v>63</v>
      </c>
      <c r="B44" s="127">
        <v>6</v>
      </c>
      <c r="C44" s="128"/>
      <c r="D44" s="95"/>
      <c r="E44" s="95"/>
      <c r="F44" s="95"/>
      <c r="G44" s="95"/>
      <c r="H44" s="95"/>
      <c r="I44" s="95"/>
      <c r="J44" s="95"/>
      <c r="K44" s="95"/>
      <c r="L44" s="152"/>
      <c r="M44" s="61">
        <f t="shared" si="14"/>
        <v>0</v>
      </c>
      <c r="N44" s="269">
        <f t="shared" si="15"/>
        <v>0</v>
      </c>
      <c r="O44" s="152"/>
      <c r="P44" s="95"/>
      <c r="Q44" s="95"/>
      <c r="R44" s="83"/>
      <c r="S44" s="68">
        <f t="shared" si="16"/>
        <v>0</v>
      </c>
      <c r="T44" s="264">
        <f t="shared" si="17"/>
        <v>0</v>
      </c>
      <c r="U44" s="363"/>
    </row>
    <row r="45" spans="1:21" ht="20.100000000000001" customHeight="1">
      <c r="A45" s="353" t="s">
        <v>70</v>
      </c>
      <c r="B45" s="351">
        <v>1</v>
      </c>
      <c r="C45" s="347"/>
      <c r="D45" s="315"/>
      <c r="E45" s="315"/>
      <c r="F45" s="315"/>
      <c r="G45" s="315"/>
      <c r="H45" s="95">
        <v>1</v>
      </c>
      <c r="I45" s="315"/>
      <c r="J45" s="315"/>
      <c r="K45" s="315"/>
      <c r="L45" s="348"/>
      <c r="M45" s="350">
        <f t="shared" si="14"/>
        <v>1</v>
      </c>
      <c r="N45" s="291">
        <f t="shared" si="15"/>
        <v>100</v>
      </c>
      <c r="O45" s="152"/>
      <c r="P45" s="95"/>
      <c r="Q45" s="95"/>
      <c r="R45" s="83"/>
      <c r="S45" s="68">
        <f t="shared" si="16"/>
        <v>0</v>
      </c>
      <c r="T45" s="264"/>
      <c r="U45" s="363">
        <f t="shared" si="4"/>
        <v>3.66</v>
      </c>
    </row>
    <row r="46" spans="1:21" ht="20.100000000000001" customHeight="1">
      <c r="A46" s="23" t="s">
        <v>64</v>
      </c>
      <c r="B46" s="128">
        <v>10</v>
      </c>
      <c r="C46" s="128"/>
      <c r="D46" s="95"/>
      <c r="E46" s="95"/>
      <c r="F46" s="95"/>
      <c r="G46" s="95"/>
      <c r="H46" s="95"/>
      <c r="I46" s="95"/>
      <c r="J46" s="95"/>
      <c r="K46" s="95"/>
      <c r="L46" s="152"/>
      <c r="M46" s="61">
        <f t="shared" si="14"/>
        <v>0</v>
      </c>
      <c r="N46" s="269">
        <f t="shared" si="15"/>
        <v>0</v>
      </c>
      <c r="O46" s="152"/>
      <c r="P46" s="95"/>
      <c r="Q46" s="95"/>
      <c r="R46" s="83"/>
      <c r="S46" s="68">
        <f t="shared" si="16"/>
        <v>0</v>
      </c>
      <c r="T46" s="264">
        <f t="shared" si="17"/>
        <v>0</v>
      </c>
      <c r="U46" s="363"/>
    </row>
    <row r="47" spans="1:21" ht="20.100000000000001" customHeight="1">
      <c r="A47" s="353" t="s">
        <v>65</v>
      </c>
      <c r="B47" s="351">
        <v>1</v>
      </c>
      <c r="C47" s="117"/>
      <c r="D47" s="87"/>
      <c r="E47" s="87"/>
      <c r="F47" s="87"/>
      <c r="G47" s="87">
        <v>1</v>
      </c>
      <c r="H47" s="87"/>
      <c r="I47" s="87"/>
      <c r="J47" s="87"/>
      <c r="K47" s="87"/>
      <c r="L47" s="218"/>
      <c r="M47" s="350">
        <f t="shared" si="14"/>
        <v>1</v>
      </c>
      <c r="N47" s="291">
        <f t="shared" si="15"/>
        <v>100</v>
      </c>
      <c r="O47" s="218"/>
      <c r="P47" s="87"/>
      <c r="Q47" s="87">
        <v>1</v>
      </c>
      <c r="R47" s="73"/>
      <c r="S47" s="61">
        <f t="shared" si="16"/>
        <v>1</v>
      </c>
      <c r="T47" s="264">
        <f t="shared" si="17"/>
        <v>100</v>
      </c>
      <c r="U47" s="363">
        <f t="shared" si="4"/>
        <v>3.33</v>
      </c>
    </row>
    <row r="48" spans="1:21" ht="20.100000000000001" customHeight="1">
      <c r="A48" s="23" t="s">
        <v>69</v>
      </c>
      <c r="B48" s="349">
        <v>2</v>
      </c>
      <c r="C48" s="118"/>
      <c r="D48" s="88"/>
      <c r="E48" s="88"/>
      <c r="F48" s="88"/>
      <c r="G48" s="88"/>
      <c r="H48" s="88"/>
      <c r="I48" s="88"/>
      <c r="J48" s="88"/>
      <c r="K48" s="88"/>
      <c r="L48" s="142"/>
      <c r="M48" s="60">
        <f t="shared" si="14"/>
        <v>0</v>
      </c>
      <c r="N48" s="268"/>
      <c r="O48" s="142"/>
      <c r="P48" s="88"/>
      <c r="Q48" s="88">
        <v>1</v>
      </c>
      <c r="R48" s="74"/>
      <c r="S48" s="62">
        <f t="shared" si="16"/>
        <v>1</v>
      </c>
      <c r="T48" s="264">
        <f t="shared" si="17"/>
        <v>50</v>
      </c>
      <c r="U48" s="364"/>
    </row>
    <row r="49" spans="1:21" ht="21" customHeight="1" thickBot="1">
      <c r="A49" s="2" t="s">
        <v>26</v>
      </c>
      <c r="B49" s="11">
        <f>SUM(B31:B48)</f>
        <v>93</v>
      </c>
      <c r="C49" s="11"/>
      <c r="D49" s="55"/>
      <c r="E49" s="55">
        <f>SUM(E32:E48)</f>
        <v>2</v>
      </c>
      <c r="F49" s="55">
        <f>SUM(F32:F48)</f>
        <v>7</v>
      </c>
      <c r="G49" s="55">
        <f>SUM(G32:G48)</f>
        <v>2</v>
      </c>
      <c r="H49" s="55">
        <f>SUM(H32:H48)</f>
        <v>1</v>
      </c>
      <c r="I49" s="55"/>
      <c r="J49" s="55"/>
      <c r="K49" s="55"/>
      <c r="L49" s="40"/>
      <c r="M49" s="6">
        <f>SUM(M31:M48)</f>
        <v>12</v>
      </c>
      <c r="N49" s="266">
        <f t="shared" ref="N49" si="18">M49/B49*100</f>
        <v>12.903225806451612</v>
      </c>
      <c r="O49" s="40"/>
      <c r="P49" s="55"/>
      <c r="Q49" s="55"/>
      <c r="R49" s="51"/>
      <c r="S49" s="6">
        <f t="shared" si="16"/>
        <v>0</v>
      </c>
      <c r="T49" s="266">
        <f>S49/B49*100</f>
        <v>0</v>
      </c>
      <c r="U49" s="246">
        <f t="shared" si="4"/>
        <v>3.0533333333333332</v>
      </c>
    </row>
    <row r="50" spans="1:21" ht="21" customHeight="1">
      <c r="A50" s="1" t="s">
        <v>27</v>
      </c>
      <c r="B50" s="123">
        <v>0</v>
      </c>
      <c r="C50" s="123"/>
      <c r="D50" s="92"/>
      <c r="E50" s="92"/>
      <c r="F50" s="92"/>
      <c r="G50" s="92"/>
      <c r="H50" s="92"/>
      <c r="I50" s="92"/>
      <c r="J50" s="92"/>
      <c r="K50" s="92"/>
      <c r="L50" s="146"/>
      <c r="M50" s="4"/>
      <c r="N50" s="344"/>
      <c r="O50" s="146"/>
      <c r="P50" s="92"/>
      <c r="Q50" s="92"/>
      <c r="R50" s="79"/>
      <c r="S50" s="4"/>
      <c r="T50" s="258"/>
      <c r="U50" s="357"/>
    </row>
    <row r="51" spans="1:21" ht="20.25" customHeight="1">
      <c r="A51" s="23" t="s">
        <v>31</v>
      </c>
      <c r="B51" s="130">
        <v>4</v>
      </c>
      <c r="C51" s="121"/>
      <c r="D51" s="38"/>
      <c r="E51" s="38"/>
      <c r="F51" s="38"/>
      <c r="G51" s="38"/>
      <c r="H51" s="38"/>
      <c r="I51" s="38"/>
      <c r="J51" s="38"/>
      <c r="K51" s="38"/>
      <c r="L51" s="150"/>
      <c r="M51" s="350">
        <f t="shared" ref="M51" si="19">SUM(C51:L51)</f>
        <v>0</v>
      </c>
      <c r="N51" s="291">
        <f t="shared" ref="N51" si="20">M51/B51*100</f>
        <v>0</v>
      </c>
      <c r="O51" s="150">
        <v>1</v>
      </c>
      <c r="P51" s="38"/>
      <c r="Q51" s="38"/>
      <c r="R51" s="77"/>
      <c r="S51" s="69">
        <f t="shared" ref="S51" si="21">SUM(O51:R51)</f>
        <v>1</v>
      </c>
      <c r="T51" s="275">
        <f t="shared" ref="T51" si="22">S51/B51*100</f>
        <v>25</v>
      </c>
      <c r="U51" s="245"/>
    </row>
    <row r="52" spans="1:21" ht="19.5" customHeight="1" thickBot="1">
      <c r="A52" s="2" t="s">
        <v>28</v>
      </c>
      <c r="B52" s="11">
        <f>SUM(B51)</f>
        <v>4</v>
      </c>
      <c r="C52" s="11"/>
      <c r="D52" s="55"/>
      <c r="E52" s="55"/>
      <c r="F52" s="55"/>
      <c r="G52" s="55"/>
      <c r="H52" s="55"/>
      <c r="I52" s="55"/>
      <c r="J52" s="55"/>
      <c r="K52" s="55"/>
      <c r="L52" s="40"/>
      <c r="M52" s="6">
        <f>SUM(M51:M51)</f>
        <v>0</v>
      </c>
      <c r="N52" s="266">
        <f t="shared" ref="N52:N53" si="23">M52/B52*100</f>
        <v>0</v>
      </c>
      <c r="O52" s="40"/>
      <c r="P52" s="55"/>
      <c r="Q52" s="55"/>
      <c r="R52" s="51"/>
      <c r="S52" s="6">
        <f>SUM(S51)</f>
        <v>1</v>
      </c>
      <c r="T52" s="266">
        <f>S52/B52*100</f>
        <v>25</v>
      </c>
      <c r="U52" s="246"/>
    </row>
    <row r="53" spans="1:21" ht="24.75" thickBot="1">
      <c r="A53" s="27" t="s">
        <v>29</v>
      </c>
      <c r="B53" s="28">
        <f>SUM(B17,B23,B29,B49,B52)</f>
        <v>176</v>
      </c>
      <c r="C53" s="11">
        <f>SUM(C17,C23,C29,C49,C52)</f>
        <v>0</v>
      </c>
      <c r="D53" s="58">
        <f t="shared" ref="D53:I53" si="24">SUM(D17,D23,D29,D49,D52)</f>
        <v>0</v>
      </c>
      <c r="E53" s="58">
        <f t="shared" si="24"/>
        <v>2</v>
      </c>
      <c r="F53" s="58">
        <f t="shared" si="24"/>
        <v>12</v>
      </c>
      <c r="G53" s="58">
        <f t="shared" si="24"/>
        <v>5</v>
      </c>
      <c r="H53" s="58">
        <f t="shared" si="24"/>
        <v>4</v>
      </c>
      <c r="I53" s="58">
        <f t="shared" si="24"/>
        <v>2</v>
      </c>
      <c r="J53" s="58"/>
      <c r="K53" s="58"/>
      <c r="L53" s="40"/>
      <c r="M53" s="6">
        <f>SUM(M17+M23+M29+M49+M52)</f>
        <v>25</v>
      </c>
      <c r="N53" s="266">
        <f t="shared" si="23"/>
        <v>14.204545454545455</v>
      </c>
      <c r="O53" s="49"/>
      <c r="P53" s="58"/>
      <c r="Q53" s="58"/>
      <c r="R53" s="53"/>
      <c r="S53" s="31">
        <f t="shared" ref="S53:U53" si="25">SUM(S49,S52,S29,S23,S17)</f>
        <v>12</v>
      </c>
      <c r="T53" s="278">
        <f>S53/B53*100</f>
        <v>6.8181818181818175</v>
      </c>
      <c r="U53" s="247">
        <f t="shared" si="4"/>
        <v>3.2244000000000002</v>
      </c>
    </row>
  </sheetData>
  <mergeCells count="9">
    <mergeCell ref="A1:U1"/>
    <mergeCell ref="A3:A5"/>
    <mergeCell ref="B3:B5"/>
    <mergeCell ref="C3:U3"/>
    <mergeCell ref="C4:L4"/>
    <mergeCell ref="M4:N4"/>
    <mergeCell ref="O4:R4"/>
    <mergeCell ref="S4:T4"/>
    <mergeCell ref="U4:U5"/>
  </mergeCells>
  <printOptions horizontalCentered="1"/>
  <pageMargins left="0.35433070866141736" right="0.15748031496062992" top="0.46" bottom="0.31496062992125984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ignoredErrors>
    <ignoredError sqref="M51:N5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53"/>
  <sheetViews>
    <sheetView showZeros="0" topLeftCell="A31" zoomScaleNormal="100" zoomScaleSheetLayoutView="100" workbookViewId="0">
      <selection activeCell="X12" sqref="X12"/>
    </sheetView>
  </sheetViews>
  <sheetFormatPr defaultRowHeight="15"/>
  <cols>
    <col min="1" max="1" width="30.42578125" style="7" customWidth="1"/>
    <col min="2" max="2" width="11.42578125" style="7" customWidth="1"/>
    <col min="3" max="3" width="3.5703125" customWidth="1"/>
    <col min="4" max="5" width="5.42578125" customWidth="1"/>
    <col min="6" max="6" width="3.5703125" customWidth="1"/>
    <col min="7" max="8" width="5.42578125" customWidth="1"/>
    <col min="9" max="9" width="3.140625" bestFit="1" customWidth="1"/>
    <col min="10" max="11" width="5.42578125" customWidth="1"/>
    <col min="12" max="12" width="3.5703125" customWidth="1"/>
    <col min="13" max="13" width="5.42578125" customWidth="1"/>
    <col min="14" max="14" width="7.85546875" customWidth="1"/>
    <col min="15" max="17" width="4" style="48" customWidth="1"/>
    <col min="18" max="18" width="5.140625" style="48" customWidth="1"/>
    <col min="19" max="19" width="6.140625" style="48" customWidth="1"/>
    <col min="20" max="20" width="8" style="48" customWidth="1"/>
    <col min="21" max="21" width="8" customWidth="1"/>
  </cols>
  <sheetData>
    <row r="1" spans="1:21" ht="27.75" customHeight="1">
      <c r="A1" s="322" t="s">
        <v>83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1" ht="19.5" customHeight="1" thickBot="1">
      <c r="A2" s="214" t="s">
        <v>77</v>
      </c>
      <c r="B2" s="114"/>
      <c r="C2" s="8"/>
      <c r="D2" s="8"/>
      <c r="E2" s="8"/>
      <c r="I2" s="8"/>
      <c r="J2" s="8"/>
      <c r="K2" s="8"/>
      <c r="Q2" s="8"/>
      <c r="R2" s="8"/>
      <c r="S2" s="8"/>
      <c r="T2" s="8"/>
      <c r="U2" s="238"/>
    </row>
    <row r="3" spans="1:21" ht="24.75" customHeight="1" thickBot="1">
      <c r="A3" s="323" t="s">
        <v>0</v>
      </c>
      <c r="B3" s="323" t="s">
        <v>44</v>
      </c>
      <c r="C3" s="326" t="s">
        <v>67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</row>
    <row r="4" spans="1:21" ht="45" customHeight="1">
      <c r="A4" s="324"/>
      <c r="B4" s="324"/>
      <c r="C4" s="329" t="s">
        <v>43</v>
      </c>
      <c r="D4" s="330"/>
      <c r="E4" s="330"/>
      <c r="F4" s="330"/>
      <c r="G4" s="330"/>
      <c r="H4" s="330"/>
      <c r="I4" s="330"/>
      <c r="J4" s="330"/>
      <c r="K4" s="330"/>
      <c r="L4" s="330"/>
      <c r="M4" s="331" t="s">
        <v>30</v>
      </c>
      <c r="N4" s="332"/>
      <c r="O4" s="333" t="s">
        <v>47</v>
      </c>
      <c r="P4" s="334"/>
      <c r="Q4" s="334"/>
      <c r="R4" s="334"/>
      <c r="S4" s="335" t="s">
        <v>30</v>
      </c>
      <c r="T4" s="336"/>
      <c r="U4" s="339" t="s">
        <v>81</v>
      </c>
    </row>
    <row r="5" spans="1:21" ht="39" customHeight="1" thickBot="1">
      <c r="A5" s="325"/>
      <c r="B5" s="325"/>
      <c r="C5" s="99" t="s">
        <v>33</v>
      </c>
      <c r="D5" s="319" t="s">
        <v>37</v>
      </c>
      <c r="E5" s="319" t="s">
        <v>38</v>
      </c>
      <c r="F5" s="100" t="s">
        <v>34</v>
      </c>
      <c r="G5" s="319" t="s">
        <v>39</v>
      </c>
      <c r="H5" s="319" t="s">
        <v>40</v>
      </c>
      <c r="I5" s="100" t="s">
        <v>32</v>
      </c>
      <c r="J5" s="319" t="s">
        <v>41</v>
      </c>
      <c r="K5" s="319" t="s">
        <v>42</v>
      </c>
      <c r="L5" s="101" t="s">
        <v>35</v>
      </c>
      <c r="M5" s="106" t="s">
        <v>45</v>
      </c>
      <c r="N5" s="248" t="s">
        <v>46</v>
      </c>
      <c r="O5" s="244">
        <v>1</v>
      </c>
      <c r="P5" s="54">
        <v>2</v>
      </c>
      <c r="Q5" s="54">
        <v>3</v>
      </c>
      <c r="R5" s="70" t="s">
        <v>36</v>
      </c>
      <c r="S5" s="106" t="s">
        <v>48</v>
      </c>
      <c r="T5" s="248" t="s">
        <v>49</v>
      </c>
      <c r="U5" s="340"/>
    </row>
    <row r="6" spans="1:21" ht="20.100000000000001" customHeight="1">
      <c r="A6" s="3" t="s">
        <v>1</v>
      </c>
      <c r="B6" s="12"/>
      <c r="C6" s="115"/>
      <c r="D6" s="85"/>
      <c r="E6" s="85"/>
      <c r="F6" s="85"/>
      <c r="G6" s="85"/>
      <c r="H6" s="85"/>
      <c r="I6" s="85"/>
      <c r="J6" s="85"/>
      <c r="K6" s="85"/>
      <c r="L6" s="144"/>
      <c r="M6" s="59"/>
      <c r="N6" s="249"/>
      <c r="O6" s="144"/>
      <c r="P6" s="85"/>
      <c r="Q6" s="85"/>
      <c r="R6" s="71"/>
      <c r="S6" s="59"/>
      <c r="T6" s="249"/>
      <c r="U6" s="225"/>
    </row>
    <row r="7" spans="1:21" ht="20.100000000000001" customHeight="1">
      <c r="A7" s="29" t="s">
        <v>2</v>
      </c>
      <c r="B7" s="46"/>
      <c r="C7" s="116"/>
      <c r="D7" s="86"/>
      <c r="E7" s="86"/>
      <c r="F7" s="86"/>
      <c r="G7" s="86"/>
      <c r="H7" s="86"/>
      <c r="I7" s="86"/>
      <c r="J7" s="86"/>
      <c r="K7" s="86"/>
      <c r="L7" s="217"/>
      <c r="M7" s="60"/>
      <c r="N7" s="250"/>
      <c r="O7" s="217"/>
      <c r="P7" s="86"/>
      <c r="Q7" s="86"/>
      <c r="R7" s="72"/>
      <c r="S7" s="60"/>
      <c r="T7" s="250"/>
      <c r="U7" s="226"/>
    </row>
    <row r="8" spans="1:21" ht="20.100000000000001" customHeight="1">
      <c r="A8" s="15" t="s">
        <v>3</v>
      </c>
      <c r="B8" s="47"/>
      <c r="C8" s="117"/>
      <c r="D8" s="87"/>
      <c r="E8" s="87"/>
      <c r="F8" s="87"/>
      <c r="G8" s="87"/>
      <c r="H8" s="87"/>
      <c r="I8" s="87"/>
      <c r="J8" s="87"/>
      <c r="K8" s="87"/>
      <c r="L8" s="218"/>
      <c r="M8" s="61"/>
      <c r="N8" s="251"/>
      <c r="O8" s="218"/>
      <c r="P8" s="87"/>
      <c r="Q8" s="87"/>
      <c r="R8" s="73"/>
      <c r="S8" s="61"/>
      <c r="T8" s="251"/>
      <c r="U8" s="227"/>
    </row>
    <row r="9" spans="1:21" ht="20.100000000000001" customHeight="1">
      <c r="A9" s="15" t="s">
        <v>4</v>
      </c>
      <c r="B9" s="47"/>
      <c r="C9" s="117"/>
      <c r="D9" s="87"/>
      <c r="E9" s="87"/>
      <c r="F9" s="87"/>
      <c r="G9" s="87"/>
      <c r="H9" s="87"/>
      <c r="I9" s="87"/>
      <c r="J9" s="87"/>
      <c r="K9" s="87"/>
      <c r="L9" s="218"/>
      <c r="M9" s="61"/>
      <c r="N9" s="251"/>
      <c r="O9" s="218"/>
      <c r="P9" s="87"/>
      <c r="Q9" s="87"/>
      <c r="R9" s="73"/>
      <c r="S9" s="61"/>
      <c r="T9" s="251"/>
      <c r="U9" s="227"/>
    </row>
    <row r="10" spans="1:21" ht="20.100000000000001" customHeight="1">
      <c r="A10" s="15" t="s">
        <v>5</v>
      </c>
      <c r="B10" s="47"/>
      <c r="C10" s="117"/>
      <c r="D10" s="87"/>
      <c r="E10" s="87"/>
      <c r="F10" s="87"/>
      <c r="G10" s="87"/>
      <c r="H10" s="87"/>
      <c r="I10" s="87"/>
      <c r="J10" s="87"/>
      <c r="K10" s="87"/>
      <c r="L10" s="218"/>
      <c r="M10" s="61"/>
      <c r="N10" s="251"/>
      <c r="O10" s="218"/>
      <c r="P10" s="87"/>
      <c r="Q10" s="87"/>
      <c r="R10" s="73"/>
      <c r="S10" s="61"/>
      <c r="T10" s="251"/>
      <c r="U10" s="227"/>
    </row>
    <row r="11" spans="1:21" ht="20.100000000000001" customHeight="1">
      <c r="A11" s="15" t="s">
        <v>6</v>
      </c>
      <c r="B11" s="47"/>
      <c r="C11" s="117"/>
      <c r="D11" s="87"/>
      <c r="E11" s="87"/>
      <c r="F11" s="87"/>
      <c r="G11" s="87"/>
      <c r="H11" s="87"/>
      <c r="I11" s="87"/>
      <c r="J11" s="87"/>
      <c r="K11" s="87"/>
      <c r="L11" s="218"/>
      <c r="M11" s="61"/>
      <c r="N11" s="251"/>
      <c r="O11" s="218"/>
      <c r="P11" s="87"/>
      <c r="Q11" s="87"/>
      <c r="R11" s="73"/>
      <c r="S11" s="61"/>
      <c r="T11" s="251"/>
      <c r="U11" s="227"/>
    </row>
    <row r="12" spans="1:21" ht="20.100000000000001" customHeight="1">
      <c r="A12" s="15" t="s">
        <v>7</v>
      </c>
      <c r="B12" s="47"/>
      <c r="C12" s="117"/>
      <c r="D12" s="87"/>
      <c r="E12" s="87"/>
      <c r="F12" s="87"/>
      <c r="G12" s="87"/>
      <c r="H12" s="87"/>
      <c r="I12" s="87"/>
      <c r="J12" s="87"/>
      <c r="K12" s="87"/>
      <c r="L12" s="218"/>
      <c r="M12" s="61"/>
      <c r="N12" s="251"/>
      <c r="O12" s="218"/>
      <c r="P12" s="87"/>
      <c r="Q12" s="87"/>
      <c r="R12" s="73"/>
      <c r="S12" s="61"/>
      <c r="T12" s="251"/>
      <c r="U12" s="227"/>
    </row>
    <row r="13" spans="1:21" ht="20.100000000000001" customHeight="1">
      <c r="A13" s="15" t="s">
        <v>8</v>
      </c>
      <c r="B13" s="47"/>
      <c r="C13" s="117"/>
      <c r="D13" s="87"/>
      <c r="E13" s="87"/>
      <c r="F13" s="87"/>
      <c r="G13" s="87"/>
      <c r="H13" s="87"/>
      <c r="I13" s="87"/>
      <c r="J13" s="87"/>
      <c r="K13" s="87"/>
      <c r="L13" s="218"/>
      <c r="M13" s="61"/>
      <c r="N13" s="251"/>
      <c r="O13" s="218"/>
      <c r="P13" s="87"/>
      <c r="Q13" s="87"/>
      <c r="R13" s="73"/>
      <c r="S13" s="61"/>
      <c r="T13" s="251"/>
      <c r="U13" s="227"/>
    </row>
    <row r="14" spans="1:21" ht="20.100000000000001" customHeight="1">
      <c r="A14" s="15" t="s">
        <v>9</v>
      </c>
      <c r="B14" s="47"/>
      <c r="C14" s="117"/>
      <c r="D14" s="87"/>
      <c r="E14" s="87"/>
      <c r="F14" s="87"/>
      <c r="G14" s="87"/>
      <c r="H14" s="87"/>
      <c r="I14" s="87"/>
      <c r="J14" s="87"/>
      <c r="K14" s="87"/>
      <c r="L14" s="218"/>
      <c r="M14" s="61"/>
      <c r="N14" s="251"/>
      <c r="O14" s="218"/>
      <c r="P14" s="87"/>
      <c r="Q14" s="87"/>
      <c r="R14" s="73"/>
      <c r="S14" s="61"/>
      <c r="T14" s="251"/>
      <c r="U14" s="227"/>
    </row>
    <row r="15" spans="1:21" ht="20.100000000000001" customHeight="1">
      <c r="A15" s="15" t="s">
        <v>10</v>
      </c>
      <c r="B15" s="47"/>
      <c r="C15" s="117"/>
      <c r="D15" s="87"/>
      <c r="E15" s="87"/>
      <c r="F15" s="87"/>
      <c r="G15" s="87"/>
      <c r="H15" s="87"/>
      <c r="I15" s="87"/>
      <c r="J15" s="87"/>
      <c r="K15" s="87"/>
      <c r="L15" s="218"/>
      <c r="M15" s="61"/>
      <c r="N15" s="251"/>
      <c r="O15" s="218"/>
      <c r="P15" s="87"/>
      <c r="Q15" s="87"/>
      <c r="R15" s="73"/>
      <c r="S15" s="61"/>
      <c r="T15" s="251"/>
      <c r="U15" s="227"/>
    </row>
    <row r="16" spans="1:21" ht="20.100000000000001" customHeight="1">
      <c r="A16" s="16" t="s">
        <v>11</v>
      </c>
      <c r="B16" s="22"/>
      <c r="C16" s="118"/>
      <c r="D16" s="88"/>
      <c r="E16" s="88"/>
      <c r="F16" s="88"/>
      <c r="G16" s="88"/>
      <c r="H16" s="88"/>
      <c r="I16" s="88"/>
      <c r="J16" s="88"/>
      <c r="K16" s="88"/>
      <c r="L16" s="142"/>
      <c r="M16" s="62"/>
      <c r="N16" s="252"/>
      <c r="O16" s="142"/>
      <c r="P16" s="88"/>
      <c r="Q16" s="88"/>
      <c r="R16" s="74"/>
      <c r="S16" s="62"/>
      <c r="T16" s="252"/>
      <c r="U16" s="228"/>
    </row>
    <row r="17" spans="1:21" ht="20.100000000000001" customHeight="1" thickBot="1">
      <c r="A17" s="2" t="s">
        <v>12</v>
      </c>
      <c r="B17" s="11"/>
      <c r="C17" s="11"/>
      <c r="D17" s="55"/>
      <c r="E17" s="55"/>
      <c r="F17" s="55"/>
      <c r="G17" s="55"/>
      <c r="H17" s="55"/>
      <c r="I17" s="55"/>
      <c r="J17" s="55"/>
      <c r="K17" s="55"/>
      <c r="L17" s="40"/>
      <c r="M17" s="6"/>
      <c r="N17" s="253"/>
      <c r="O17" s="40"/>
      <c r="P17" s="55"/>
      <c r="Q17" s="55"/>
      <c r="R17" s="51"/>
      <c r="S17" s="6"/>
      <c r="T17" s="253"/>
      <c r="U17" s="43"/>
    </row>
    <row r="18" spans="1:21" ht="20.100000000000001" customHeight="1">
      <c r="A18" s="3" t="s">
        <v>13</v>
      </c>
      <c r="B18" s="12"/>
      <c r="C18" s="115"/>
      <c r="D18" s="85"/>
      <c r="E18" s="85"/>
      <c r="F18" s="85"/>
      <c r="G18" s="85"/>
      <c r="H18" s="85"/>
      <c r="I18" s="85"/>
      <c r="J18" s="85"/>
      <c r="K18" s="85"/>
      <c r="L18" s="144"/>
      <c r="M18" s="59"/>
      <c r="N18" s="249"/>
      <c r="O18" s="144"/>
      <c r="P18" s="85"/>
      <c r="Q18" s="85"/>
      <c r="R18" s="71"/>
      <c r="S18" s="59"/>
      <c r="T18" s="249"/>
      <c r="U18" s="225"/>
    </row>
    <row r="19" spans="1:21" ht="20.100000000000001" customHeight="1">
      <c r="A19" s="17" t="s">
        <v>14</v>
      </c>
      <c r="B19" s="17"/>
      <c r="C19" s="119"/>
      <c r="D19" s="89"/>
      <c r="E19" s="89"/>
      <c r="F19" s="89"/>
      <c r="G19" s="89"/>
      <c r="H19" s="89"/>
      <c r="I19" s="89"/>
      <c r="J19" s="89"/>
      <c r="K19" s="89"/>
      <c r="L19" s="219"/>
      <c r="M19" s="63"/>
      <c r="N19" s="254"/>
      <c r="O19" s="219"/>
      <c r="P19" s="89"/>
      <c r="Q19" s="89"/>
      <c r="R19" s="75"/>
      <c r="S19" s="63"/>
      <c r="T19" s="254"/>
      <c r="U19" s="229"/>
    </row>
    <row r="20" spans="1:21" ht="20.100000000000001" customHeight="1">
      <c r="A20" s="10" t="s">
        <v>15</v>
      </c>
      <c r="B20" s="10"/>
      <c r="C20" s="120"/>
      <c r="D20" s="90"/>
      <c r="E20" s="90"/>
      <c r="F20" s="90"/>
      <c r="G20" s="90"/>
      <c r="H20" s="90"/>
      <c r="I20" s="90"/>
      <c r="J20" s="90"/>
      <c r="K20" s="90"/>
      <c r="L20" s="220"/>
      <c r="M20" s="64"/>
      <c r="N20" s="255"/>
      <c r="O20" s="220"/>
      <c r="P20" s="90"/>
      <c r="Q20" s="90"/>
      <c r="R20" s="76"/>
      <c r="S20" s="64"/>
      <c r="T20" s="255"/>
      <c r="U20" s="230"/>
    </row>
    <row r="21" spans="1:21" ht="20.100000000000001" customHeight="1">
      <c r="A21" s="18" t="s">
        <v>16</v>
      </c>
      <c r="B21" s="18"/>
      <c r="C21" s="121"/>
      <c r="D21" s="38"/>
      <c r="E21" s="38"/>
      <c r="F21" s="38"/>
      <c r="G21" s="38"/>
      <c r="H21" s="38"/>
      <c r="I21" s="38"/>
      <c r="J21" s="38"/>
      <c r="K21" s="38"/>
      <c r="L21" s="150"/>
      <c r="M21" s="30"/>
      <c r="N21" s="256"/>
      <c r="O21" s="150"/>
      <c r="P21" s="38"/>
      <c r="Q21" s="38"/>
      <c r="R21" s="77"/>
      <c r="S21" s="30"/>
      <c r="T21" s="256"/>
      <c r="U21" s="231"/>
    </row>
    <row r="22" spans="1:21" ht="20.100000000000001" customHeight="1">
      <c r="A22" s="19" t="s">
        <v>17</v>
      </c>
      <c r="B22" s="19"/>
      <c r="C22" s="122"/>
      <c r="D22" s="91"/>
      <c r="E22" s="91"/>
      <c r="F22" s="91"/>
      <c r="G22" s="91"/>
      <c r="H22" s="91"/>
      <c r="I22" s="91"/>
      <c r="J22" s="91"/>
      <c r="K22" s="91"/>
      <c r="L22" s="221"/>
      <c r="M22" s="65"/>
      <c r="N22" s="257"/>
      <c r="O22" s="221"/>
      <c r="P22" s="91"/>
      <c r="Q22" s="91"/>
      <c r="R22" s="78"/>
      <c r="S22" s="65"/>
      <c r="T22" s="257"/>
      <c r="U22" s="232"/>
    </row>
    <row r="23" spans="1:21" ht="20.100000000000001" customHeight="1" thickBot="1">
      <c r="A23" s="2" t="s">
        <v>18</v>
      </c>
      <c r="B23" s="11"/>
      <c r="C23" s="11"/>
      <c r="D23" s="55"/>
      <c r="E23" s="55"/>
      <c r="F23" s="55"/>
      <c r="G23" s="55"/>
      <c r="H23" s="55"/>
      <c r="I23" s="55"/>
      <c r="J23" s="55"/>
      <c r="K23" s="55"/>
      <c r="L23" s="40"/>
      <c r="M23" s="6"/>
      <c r="N23" s="253"/>
      <c r="O23" s="40"/>
      <c r="P23" s="55"/>
      <c r="Q23" s="55"/>
      <c r="R23" s="51"/>
      <c r="S23" s="6"/>
      <c r="T23" s="253"/>
      <c r="U23" s="43"/>
    </row>
    <row r="24" spans="1:21" ht="20.100000000000001" customHeight="1">
      <c r="A24" s="1" t="s">
        <v>19</v>
      </c>
      <c r="B24" s="9"/>
      <c r="C24" s="123"/>
      <c r="D24" s="92"/>
      <c r="E24" s="92"/>
      <c r="F24" s="92"/>
      <c r="G24" s="92"/>
      <c r="H24" s="92"/>
      <c r="I24" s="92"/>
      <c r="J24" s="92"/>
      <c r="K24" s="92"/>
      <c r="L24" s="146"/>
      <c r="M24" s="4"/>
      <c r="N24" s="258"/>
      <c r="O24" s="146"/>
      <c r="P24" s="92"/>
      <c r="Q24" s="92"/>
      <c r="R24" s="79"/>
      <c r="S24" s="4"/>
      <c r="T24" s="258"/>
      <c r="U24" s="233"/>
    </row>
    <row r="25" spans="1:21" ht="20.100000000000001" customHeight="1">
      <c r="A25" s="20" t="s">
        <v>20</v>
      </c>
      <c r="B25" s="20"/>
      <c r="C25" s="124"/>
      <c r="D25" s="39"/>
      <c r="E25" s="39"/>
      <c r="F25" s="39"/>
      <c r="G25" s="39"/>
      <c r="H25" s="39"/>
      <c r="I25" s="39"/>
      <c r="J25" s="39"/>
      <c r="K25" s="39"/>
      <c r="L25" s="147"/>
      <c r="M25" s="32"/>
      <c r="N25" s="259"/>
      <c r="O25" s="147"/>
      <c r="P25" s="39"/>
      <c r="Q25" s="39"/>
      <c r="R25" s="80"/>
      <c r="S25" s="32"/>
      <c r="T25" s="259"/>
      <c r="U25" s="234"/>
    </row>
    <row r="26" spans="1:21" ht="20.100000000000001" customHeight="1">
      <c r="A26" s="10" t="s">
        <v>21</v>
      </c>
      <c r="B26" s="10"/>
      <c r="C26" s="120"/>
      <c r="D26" s="90"/>
      <c r="E26" s="90"/>
      <c r="F26" s="90"/>
      <c r="G26" s="90"/>
      <c r="H26" s="90"/>
      <c r="I26" s="90"/>
      <c r="J26" s="90"/>
      <c r="K26" s="90"/>
      <c r="L26" s="220"/>
      <c r="M26" s="64"/>
      <c r="N26" s="255"/>
      <c r="O26" s="220"/>
      <c r="P26" s="90"/>
      <c r="Q26" s="90"/>
      <c r="R26" s="76"/>
      <c r="S26" s="64"/>
      <c r="T26" s="255"/>
      <c r="U26" s="230"/>
    </row>
    <row r="27" spans="1:21" ht="20.100000000000001" customHeight="1">
      <c r="A27" s="18" t="s">
        <v>22</v>
      </c>
      <c r="B27" s="18"/>
      <c r="C27" s="121"/>
      <c r="D27" s="38"/>
      <c r="E27" s="38"/>
      <c r="F27" s="38"/>
      <c r="G27" s="38"/>
      <c r="H27" s="38"/>
      <c r="I27" s="38"/>
      <c r="J27" s="38"/>
      <c r="K27" s="38"/>
      <c r="L27" s="150"/>
      <c r="M27" s="30"/>
      <c r="N27" s="256"/>
      <c r="O27" s="150"/>
      <c r="P27" s="38"/>
      <c r="Q27" s="38"/>
      <c r="R27" s="77"/>
      <c r="S27" s="30"/>
      <c r="T27" s="256"/>
      <c r="U27" s="231"/>
    </row>
    <row r="28" spans="1:21" ht="20.100000000000001" customHeight="1">
      <c r="A28" s="19" t="s">
        <v>23</v>
      </c>
      <c r="B28" s="19"/>
      <c r="C28" s="122"/>
      <c r="D28" s="91"/>
      <c r="E28" s="91"/>
      <c r="F28" s="91"/>
      <c r="G28" s="91"/>
      <c r="H28" s="91"/>
      <c r="I28" s="91"/>
      <c r="J28" s="91"/>
      <c r="K28" s="91"/>
      <c r="L28" s="221"/>
      <c r="M28" s="65"/>
      <c r="N28" s="257"/>
      <c r="O28" s="221"/>
      <c r="P28" s="91"/>
      <c r="Q28" s="91"/>
      <c r="R28" s="78"/>
      <c r="S28" s="65"/>
      <c r="T28" s="257"/>
      <c r="U28" s="232"/>
    </row>
    <row r="29" spans="1:21" ht="20.100000000000001" customHeight="1" thickBot="1">
      <c r="A29" s="5" t="s">
        <v>24</v>
      </c>
      <c r="B29" s="13"/>
      <c r="C29" s="13"/>
      <c r="D29" s="57"/>
      <c r="E29" s="57"/>
      <c r="F29" s="57"/>
      <c r="G29" s="57"/>
      <c r="H29" s="57"/>
      <c r="I29" s="57"/>
      <c r="J29" s="57"/>
      <c r="K29" s="57"/>
      <c r="L29" s="41"/>
      <c r="M29" s="14"/>
      <c r="N29" s="260"/>
      <c r="O29" s="41"/>
      <c r="P29" s="57"/>
      <c r="Q29" s="57"/>
      <c r="R29" s="52"/>
      <c r="S29" s="14"/>
      <c r="T29" s="260"/>
      <c r="U29" s="45"/>
    </row>
    <row r="30" spans="1:21" ht="20.100000000000001" customHeight="1">
      <c r="A30" s="1" t="s">
        <v>25</v>
      </c>
      <c r="B30" s="9"/>
      <c r="C30" s="123"/>
      <c r="D30" s="92"/>
      <c r="E30" s="92"/>
      <c r="F30" s="92"/>
      <c r="G30" s="92"/>
      <c r="H30" s="92"/>
      <c r="I30" s="92"/>
      <c r="J30" s="92"/>
      <c r="K30" s="92"/>
      <c r="L30" s="146"/>
      <c r="M30" s="4"/>
      <c r="N30" s="258"/>
      <c r="O30" s="146"/>
      <c r="P30" s="92"/>
      <c r="Q30" s="92"/>
      <c r="R30" s="79"/>
      <c r="S30" s="4"/>
      <c r="T30" s="258"/>
      <c r="U30" s="233"/>
    </row>
    <row r="31" spans="1:21" ht="20.100000000000001" customHeight="1">
      <c r="A31" s="24" t="s">
        <v>50</v>
      </c>
      <c r="B31" s="104"/>
      <c r="C31" s="222"/>
      <c r="D31" s="93"/>
      <c r="E31" s="93"/>
      <c r="F31" s="93"/>
      <c r="G31" s="93"/>
      <c r="H31" s="93"/>
      <c r="I31" s="93"/>
      <c r="J31" s="93"/>
      <c r="K31" s="93"/>
      <c r="L31" s="223"/>
      <c r="M31" s="66"/>
      <c r="N31" s="261"/>
      <c r="O31" s="223"/>
      <c r="P31" s="93"/>
      <c r="Q31" s="93"/>
      <c r="R31" s="81"/>
      <c r="S31" s="66"/>
      <c r="T31" s="261"/>
      <c r="U31" s="235"/>
    </row>
    <row r="32" spans="1:21" ht="20.100000000000001" customHeight="1">
      <c r="A32" s="26" t="s">
        <v>51</v>
      </c>
      <c r="B32" s="98"/>
      <c r="C32" s="151"/>
      <c r="D32" s="94"/>
      <c r="E32" s="94"/>
      <c r="F32" s="94"/>
      <c r="G32" s="94"/>
      <c r="H32" s="94"/>
      <c r="I32" s="94"/>
      <c r="J32" s="94"/>
      <c r="K32" s="94"/>
      <c r="L32" s="224"/>
      <c r="M32" s="67"/>
      <c r="N32" s="262"/>
      <c r="O32" s="224"/>
      <c r="P32" s="94"/>
      <c r="Q32" s="94"/>
      <c r="R32" s="82"/>
      <c r="S32" s="67"/>
      <c r="T32" s="262"/>
      <c r="U32" s="236"/>
    </row>
    <row r="33" spans="1:21" ht="20.100000000000001" customHeight="1">
      <c r="A33" s="21" t="s">
        <v>52</v>
      </c>
      <c r="B33" s="97"/>
      <c r="C33" s="128"/>
      <c r="D33" s="95"/>
      <c r="E33" s="95"/>
      <c r="F33" s="95"/>
      <c r="G33" s="95"/>
      <c r="H33" s="95"/>
      <c r="I33" s="95"/>
      <c r="J33" s="95"/>
      <c r="K33" s="95"/>
      <c r="L33" s="152"/>
      <c r="M33" s="68"/>
      <c r="N33" s="263"/>
      <c r="O33" s="152"/>
      <c r="P33" s="95"/>
      <c r="Q33" s="95"/>
      <c r="R33" s="83"/>
      <c r="S33" s="68"/>
      <c r="T33" s="263"/>
      <c r="U33" s="237"/>
    </row>
    <row r="34" spans="1:21" ht="20.100000000000001" customHeight="1">
      <c r="A34" s="21" t="s">
        <v>53</v>
      </c>
      <c r="B34" s="98"/>
      <c r="C34" s="151"/>
      <c r="D34" s="94"/>
      <c r="E34" s="94"/>
      <c r="F34" s="94"/>
      <c r="G34" s="94"/>
      <c r="H34" s="94"/>
      <c r="I34" s="94"/>
      <c r="J34" s="94"/>
      <c r="K34" s="94"/>
      <c r="L34" s="224"/>
      <c r="M34" s="67"/>
      <c r="N34" s="262"/>
      <c r="O34" s="224"/>
      <c r="P34" s="94"/>
      <c r="Q34" s="94"/>
      <c r="R34" s="82"/>
      <c r="S34" s="67"/>
      <c r="T34" s="262"/>
      <c r="U34" s="236"/>
    </row>
    <row r="35" spans="1:21" ht="20.100000000000001" customHeight="1">
      <c r="A35" s="25" t="s">
        <v>54</v>
      </c>
      <c r="B35" s="97"/>
      <c r="C35" s="128"/>
      <c r="D35" s="95"/>
      <c r="E35" s="95"/>
      <c r="F35" s="95"/>
      <c r="G35" s="95"/>
      <c r="H35" s="95"/>
      <c r="I35" s="95"/>
      <c r="J35" s="95"/>
      <c r="K35" s="95"/>
      <c r="L35" s="152"/>
      <c r="M35" s="68"/>
      <c r="N35" s="263"/>
      <c r="O35" s="152"/>
      <c r="P35" s="95"/>
      <c r="Q35" s="95"/>
      <c r="R35" s="83"/>
      <c r="S35" s="68"/>
      <c r="T35" s="263"/>
      <c r="U35" s="237"/>
    </row>
    <row r="36" spans="1:21" ht="20.100000000000001" customHeight="1">
      <c r="A36" s="25" t="s">
        <v>55</v>
      </c>
      <c r="B36" s="98"/>
      <c r="C36" s="151"/>
      <c r="D36" s="94"/>
      <c r="E36" s="94"/>
      <c r="F36" s="94"/>
      <c r="G36" s="94"/>
      <c r="H36" s="94"/>
      <c r="I36" s="94"/>
      <c r="J36" s="94"/>
      <c r="K36" s="94"/>
      <c r="L36" s="224"/>
      <c r="M36" s="67"/>
      <c r="N36" s="262"/>
      <c r="O36" s="224"/>
      <c r="P36" s="94"/>
      <c r="Q36" s="94"/>
      <c r="R36" s="82"/>
      <c r="S36" s="69"/>
      <c r="T36" s="262"/>
      <c r="U36" s="236"/>
    </row>
    <row r="37" spans="1:21" ht="20.100000000000001" customHeight="1">
      <c r="A37" s="21" t="s">
        <v>56</v>
      </c>
      <c r="B37" s="98"/>
      <c r="C37" s="151"/>
      <c r="D37" s="94"/>
      <c r="E37" s="94"/>
      <c r="F37" s="94"/>
      <c r="G37" s="94"/>
      <c r="H37" s="94"/>
      <c r="I37" s="94"/>
      <c r="J37" s="94"/>
      <c r="K37" s="94"/>
      <c r="L37" s="224"/>
      <c r="M37" s="67"/>
      <c r="N37" s="262"/>
      <c r="O37" s="224"/>
      <c r="P37" s="94"/>
      <c r="Q37" s="94"/>
      <c r="R37" s="82"/>
      <c r="S37" s="69">
        <f t="shared" ref="S37:S44" si="0">SUM(O37:R37)</f>
        <v>0</v>
      </c>
      <c r="T37" s="262"/>
      <c r="U37" s="236"/>
    </row>
    <row r="38" spans="1:21" ht="20.100000000000001" customHeight="1">
      <c r="A38" s="23" t="s">
        <v>57</v>
      </c>
      <c r="B38" s="98"/>
      <c r="C38" s="151"/>
      <c r="D38" s="94"/>
      <c r="E38" s="94"/>
      <c r="F38" s="94"/>
      <c r="G38" s="94"/>
      <c r="H38" s="94"/>
      <c r="I38" s="94"/>
      <c r="J38" s="94"/>
      <c r="K38" s="94"/>
      <c r="L38" s="224"/>
      <c r="M38" s="67"/>
      <c r="N38" s="262"/>
      <c r="O38" s="224"/>
      <c r="P38" s="94"/>
      <c r="Q38" s="94"/>
      <c r="R38" s="82"/>
      <c r="S38" s="69">
        <f t="shared" si="0"/>
        <v>0</v>
      </c>
      <c r="T38" s="262"/>
      <c r="U38" s="236"/>
    </row>
    <row r="39" spans="1:21" ht="20.100000000000001" customHeight="1">
      <c r="A39" s="23" t="s">
        <v>58</v>
      </c>
      <c r="B39" s="98"/>
      <c r="C39" s="151"/>
      <c r="D39" s="94"/>
      <c r="E39" s="94"/>
      <c r="F39" s="94"/>
      <c r="G39" s="94"/>
      <c r="H39" s="94"/>
      <c r="I39" s="94"/>
      <c r="J39" s="94"/>
      <c r="K39" s="94"/>
      <c r="L39" s="224"/>
      <c r="M39" s="67"/>
      <c r="N39" s="262"/>
      <c r="O39" s="224"/>
      <c r="P39" s="94"/>
      <c r="Q39" s="94"/>
      <c r="R39" s="82"/>
      <c r="S39" s="69">
        <f t="shared" si="0"/>
        <v>0</v>
      </c>
      <c r="T39" s="262"/>
      <c r="U39" s="236"/>
    </row>
    <row r="40" spans="1:21" ht="20.100000000000001" customHeight="1">
      <c r="A40" s="23" t="s">
        <v>59</v>
      </c>
      <c r="B40" s="98"/>
      <c r="C40" s="151"/>
      <c r="D40" s="94"/>
      <c r="E40" s="94"/>
      <c r="F40" s="94"/>
      <c r="G40" s="94"/>
      <c r="H40" s="94"/>
      <c r="I40" s="94"/>
      <c r="J40" s="94"/>
      <c r="K40" s="94"/>
      <c r="L40" s="224"/>
      <c r="M40" s="67"/>
      <c r="N40" s="262"/>
      <c r="O40" s="224"/>
      <c r="P40" s="94"/>
      <c r="Q40" s="94"/>
      <c r="R40" s="82"/>
      <c r="S40" s="69">
        <f t="shared" si="0"/>
        <v>0</v>
      </c>
      <c r="T40" s="262"/>
      <c r="U40" s="236"/>
    </row>
    <row r="41" spans="1:21" ht="20.100000000000001" customHeight="1">
      <c r="A41" s="23" t="s">
        <v>60</v>
      </c>
      <c r="B41" s="98"/>
      <c r="C41" s="151"/>
      <c r="D41" s="94"/>
      <c r="E41" s="94"/>
      <c r="F41" s="94"/>
      <c r="G41" s="94"/>
      <c r="H41" s="94"/>
      <c r="I41" s="94"/>
      <c r="J41" s="94"/>
      <c r="K41" s="94"/>
      <c r="L41" s="224"/>
      <c r="M41" s="67"/>
      <c r="N41" s="262"/>
      <c r="O41" s="224"/>
      <c r="P41" s="94"/>
      <c r="Q41" s="94"/>
      <c r="R41" s="82"/>
      <c r="S41" s="69">
        <f t="shared" si="0"/>
        <v>0</v>
      </c>
      <c r="T41" s="262"/>
      <c r="U41" s="236"/>
    </row>
    <row r="42" spans="1:21" ht="20.100000000000001" customHeight="1">
      <c r="A42" s="23" t="s">
        <v>61</v>
      </c>
      <c r="B42" s="98"/>
      <c r="C42" s="151"/>
      <c r="D42" s="94"/>
      <c r="E42" s="94"/>
      <c r="F42" s="94"/>
      <c r="G42" s="94"/>
      <c r="H42" s="94"/>
      <c r="I42" s="94"/>
      <c r="J42" s="94"/>
      <c r="K42" s="94"/>
      <c r="L42" s="224"/>
      <c r="M42" s="67"/>
      <c r="N42" s="262"/>
      <c r="O42" s="224"/>
      <c r="P42" s="94"/>
      <c r="Q42" s="94"/>
      <c r="R42" s="82"/>
      <c r="S42" s="69">
        <f t="shared" si="0"/>
        <v>0</v>
      </c>
      <c r="T42" s="262"/>
      <c r="U42" s="236"/>
    </row>
    <row r="43" spans="1:21" ht="20.100000000000001" customHeight="1">
      <c r="A43" s="23" t="s">
        <v>62</v>
      </c>
      <c r="B43" s="98"/>
      <c r="C43" s="151"/>
      <c r="D43" s="94"/>
      <c r="E43" s="94"/>
      <c r="F43" s="94"/>
      <c r="G43" s="94"/>
      <c r="H43" s="94"/>
      <c r="I43" s="94"/>
      <c r="J43" s="94"/>
      <c r="K43" s="94"/>
      <c r="L43" s="224"/>
      <c r="M43" s="67"/>
      <c r="N43" s="262"/>
      <c r="O43" s="224"/>
      <c r="P43" s="94"/>
      <c r="Q43" s="94"/>
      <c r="R43" s="82"/>
      <c r="S43" s="69">
        <f t="shared" si="0"/>
        <v>0</v>
      </c>
      <c r="T43" s="262"/>
      <c r="U43" s="236"/>
    </row>
    <row r="44" spans="1:21" ht="20.100000000000001" customHeight="1">
      <c r="A44" s="23" t="s">
        <v>63</v>
      </c>
      <c r="B44" s="98"/>
      <c r="C44" s="151"/>
      <c r="D44" s="94"/>
      <c r="E44" s="94"/>
      <c r="F44" s="94"/>
      <c r="G44" s="94"/>
      <c r="H44" s="94"/>
      <c r="I44" s="94"/>
      <c r="J44" s="94"/>
      <c r="K44" s="94"/>
      <c r="L44" s="224"/>
      <c r="M44" s="67"/>
      <c r="N44" s="262"/>
      <c r="O44" s="224"/>
      <c r="P44" s="94"/>
      <c r="Q44" s="94"/>
      <c r="R44" s="82"/>
      <c r="S44" s="69">
        <f t="shared" si="0"/>
        <v>0</v>
      </c>
      <c r="T44" s="262"/>
      <c r="U44" s="236"/>
    </row>
    <row r="45" spans="1:21" ht="20.100000000000001" customHeight="1">
      <c r="A45" s="23" t="s">
        <v>70</v>
      </c>
      <c r="B45" s="127">
        <v>32</v>
      </c>
      <c r="C45" s="128"/>
      <c r="D45" s="315"/>
      <c r="E45" s="315"/>
      <c r="F45" s="95"/>
      <c r="G45" s="95">
        <v>3</v>
      </c>
      <c r="H45" s="95"/>
      <c r="I45" s="95"/>
      <c r="J45" s="95"/>
      <c r="K45" s="95"/>
      <c r="L45" s="152"/>
      <c r="M45" s="61">
        <f>SUM(C45:L45)</f>
        <v>3</v>
      </c>
      <c r="N45" s="269">
        <f t="shared" ref="N45" si="1">M45/B45*100</f>
        <v>9.375</v>
      </c>
      <c r="O45" s="152">
        <v>4</v>
      </c>
      <c r="P45" s="95">
        <v>2</v>
      </c>
      <c r="Q45" s="95">
        <v>1</v>
      </c>
      <c r="R45" s="83">
        <v>2</v>
      </c>
      <c r="S45" s="69">
        <f t="shared" ref="S45:S49" si="2">SUM(O45:R45)</f>
        <v>9</v>
      </c>
      <c r="T45" s="264">
        <f>S45/B45*100</f>
        <v>28.125</v>
      </c>
      <c r="U45" s="316">
        <f t="shared" ref="U45" si="3">(C45*2+D45*2.33+E45*2.66+F45*3+G45*3.33+H45*3.66+I45*4+J45*4.33+K45*4.66+L45*5)/SUM(C45:L45)</f>
        <v>3.33</v>
      </c>
    </row>
    <row r="46" spans="1:21" ht="20.100000000000001" customHeight="1">
      <c r="A46" s="23" t="s">
        <v>64</v>
      </c>
      <c r="B46" s="128"/>
      <c r="C46" s="128"/>
      <c r="D46" s="95"/>
      <c r="E46" s="95"/>
      <c r="F46" s="95"/>
      <c r="G46" s="95"/>
      <c r="H46" s="95"/>
      <c r="I46" s="95"/>
      <c r="J46" s="95"/>
      <c r="K46" s="95"/>
      <c r="L46" s="152"/>
      <c r="M46" s="68"/>
      <c r="N46" s="263"/>
      <c r="O46" s="152"/>
      <c r="P46" s="95"/>
      <c r="Q46" s="95"/>
      <c r="R46" s="83"/>
      <c r="S46" s="69">
        <f t="shared" si="2"/>
        <v>0</v>
      </c>
      <c r="T46" s="263"/>
      <c r="U46" s="237"/>
    </row>
    <row r="47" spans="1:21" ht="20.100000000000001" customHeight="1">
      <c r="A47" s="23" t="s">
        <v>65</v>
      </c>
      <c r="B47" s="129">
        <v>53</v>
      </c>
      <c r="C47" s="153"/>
      <c r="D47" s="96"/>
      <c r="E47" s="96"/>
      <c r="F47" s="96"/>
      <c r="G47" s="96"/>
      <c r="H47" s="96"/>
      <c r="I47" s="96"/>
      <c r="J47" s="96"/>
      <c r="K47" s="96"/>
      <c r="L47" s="154"/>
      <c r="M47" s="60">
        <f t="shared" ref="M47:M48" si="4">SUM(C47:L47)</f>
        <v>0</v>
      </c>
      <c r="N47" s="268">
        <f t="shared" ref="N47:N49" si="5">M47/B47*100</f>
        <v>0</v>
      </c>
      <c r="O47" s="154">
        <v>3</v>
      </c>
      <c r="P47" s="96">
        <v>3</v>
      </c>
      <c r="Q47" s="96">
        <v>1</v>
      </c>
      <c r="R47" s="84"/>
      <c r="S47" s="69">
        <f t="shared" si="2"/>
        <v>7</v>
      </c>
      <c r="T47" s="265">
        <f t="shared" ref="T47:T49" si="6">S47/B47*100</f>
        <v>13.20754716981132</v>
      </c>
      <c r="U47" s="245"/>
    </row>
    <row r="48" spans="1:21" ht="20.100000000000001" customHeight="1">
      <c r="A48" s="23" t="s">
        <v>69</v>
      </c>
      <c r="B48" s="129">
        <v>28</v>
      </c>
      <c r="C48" s="153"/>
      <c r="D48" s="96"/>
      <c r="E48" s="96"/>
      <c r="F48" s="96"/>
      <c r="G48" s="96">
        <v>1</v>
      </c>
      <c r="H48" s="96"/>
      <c r="I48" s="96"/>
      <c r="J48" s="96"/>
      <c r="K48" s="96"/>
      <c r="L48" s="154"/>
      <c r="M48" s="60">
        <f t="shared" si="4"/>
        <v>1</v>
      </c>
      <c r="N48" s="268">
        <f t="shared" si="5"/>
        <v>3.5714285714285712</v>
      </c>
      <c r="O48" s="154">
        <v>1</v>
      </c>
      <c r="P48" s="96"/>
      <c r="Q48" s="96"/>
      <c r="R48" s="84"/>
      <c r="S48" s="69">
        <f>SUM(O48:R48)</f>
        <v>1</v>
      </c>
      <c r="T48" s="265">
        <f t="shared" si="6"/>
        <v>3.5714285714285712</v>
      </c>
      <c r="U48" s="245">
        <f t="shared" ref="U48:U49" si="7">(C48*2+D48*2.33+E48*2.66+F48*3+G48*3.33+H48*3.66+I48*4+J48*4.33+K48*4.66+L48*5)/SUM(C48:L48)</f>
        <v>3.33</v>
      </c>
    </row>
    <row r="49" spans="1:21" ht="22.5" customHeight="1" thickBot="1">
      <c r="A49" s="2" t="s">
        <v>26</v>
      </c>
      <c r="B49" s="11">
        <f>SUM(B31:B48)</f>
        <v>113</v>
      </c>
      <c r="C49" s="11"/>
      <c r="D49" s="317"/>
      <c r="E49" s="317"/>
      <c r="F49" s="55"/>
      <c r="G49" s="55">
        <f>SUM(G31:G48)</f>
        <v>4</v>
      </c>
      <c r="H49" s="55"/>
      <c r="I49" s="55"/>
      <c r="J49" s="55"/>
      <c r="K49" s="55"/>
      <c r="L49" s="40"/>
      <c r="M49" s="6">
        <f>SUM(M31:M48)</f>
        <v>4</v>
      </c>
      <c r="N49" s="266">
        <f t="shared" si="5"/>
        <v>3.5398230088495577</v>
      </c>
      <c r="O49" s="40"/>
      <c r="P49" s="55"/>
      <c r="Q49" s="55"/>
      <c r="R49" s="51"/>
      <c r="S49" s="6">
        <f t="shared" ref="S49:U49" si="8">SUM(S31:S48)</f>
        <v>17</v>
      </c>
      <c r="T49" s="266">
        <f t="shared" si="6"/>
        <v>15.044247787610621</v>
      </c>
      <c r="U49" s="246">
        <f t="shared" si="7"/>
        <v>3.33</v>
      </c>
    </row>
    <row r="50" spans="1:21" ht="20.25" customHeight="1">
      <c r="A50" s="1" t="s">
        <v>27</v>
      </c>
      <c r="B50" s="9"/>
      <c r="C50" s="123"/>
      <c r="D50" s="92"/>
      <c r="E50" s="92"/>
      <c r="F50" s="92"/>
      <c r="G50" s="92"/>
      <c r="H50" s="92"/>
      <c r="I50" s="92"/>
      <c r="J50" s="92"/>
      <c r="K50" s="92"/>
      <c r="L50" s="146"/>
      <c r="M50" s="4"/>
      <c r="N50" s="258"/>
      <c r="O50" s="146"/>
      <c r="P50" s="92"/>
      <c r="Q50" s="92"/>
      <c r="R50" s="79"/>
      <c r="S50" s="4"/>
      <c r="T50" s="258"/>
      <c r="U50" s="233"/>
    </row>
    <row r="51" spans="1:21" ht="24">
      <c r="A51" s="23" t="s">
        <v>31</v>
      </c>
      <c r="B51" s="105"/>
      <c r="C51" s="121"/>
      <c r="D51" s="38"/>
      <c r="E51" s="38"/>
      <c r="F51" s="38"/>
      <c r="G51" s="38"/>
      <c r="H51" s="38"/>
      <c r="I51" s="38"/>
      <c r="J51" s="38"/>
      <c r="K51" s="38"/>
      <c r="L51" s="150"/>
      <c r="M51" s="30"/>
      <c r="N51" s="256"/>
      <c r="O51" s="150"/>
      <c r="P51" s="38"/>
      <c r="Q51" s="38"/>
      <c r="R51" s="77"/>
      <c r="S51" s="30"/>
      <c r="T51" s="256"/>
      <c r="U51" s="231"/>
    </row>
    <row r="52" spans="1:21" ht="24.75" thickBot="1">
      <c r="A52" s="2" t="s">
        <v>28</v>
      </c>
      <c r="B52" s="11"/>
      <c r="C52" s="11"/>
      <c r="D52" s="55"/>
      <c r="E52" s="55"/>
      <c r="F52" s="55"/>
      <c r="G52" s="55"/>
      <c r="H52" s="55"/>
      <c r="I52" s="55"/>
      <c r="J52" s="55"/>
      <c r="K52" s="55"/>
      <c r="L52" s="40"/>
      <c r="M52" s="6"/>
      <c r="N52" s="253"/>
      <c r="O52" s="40"/>
      <c r="P52" s="55"/>
      <c r="Q52" s="55"/>
      <c r="R52" s="51"/>
      <c r="S52" s="6"/>
      <c r="T52" s="253"/>
      <c r="U52" s="43"/>
    </row>
    <row r="53" spans="1:21" ht="21" customHeight="1" thickBot="1">
      <c r="A53" s="27" t="s">
        <v>29</v>
      </c>
      <c r="B53" s="28">
        <f>SUM(B49)</f>
        <v>113</v>
      </c>
      <c r="C53" s="11">
        <f>SUM(C17+C23+C29+C49+C52)</f>
        <v>0</v>
      </c>
      <c r="D53" s="318">
        <f t="shared" ref="D53:L53" si="9">SUM(D17+D23+D29+D49+D52)</f>
        <v>0</v>
      </c>
      <c r="E53" s="318">
        <f t="shared" si="9"/>
        <v>0</v>
      </c>
      <c r="F53" s="58">
        <f t="shared" si="9"/>
        <v>0</v>
      </c>
      <c r="G53" s="58">
        <f t="shared" si="9"/>
        <v>4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40">
        <f t="shared" si="9"/>
        <v>0</v>
      </c>
      <c r="M53" s="6">
        <f>SUM(M17+M23+M29+M49+M52)</f>
        <v>4</v>
      </c>
      <c r="N53" s="266">
        <f t="shared" ref="N53" si="10">M53/B53*100</f>
        <v>3.5398230088495577</v>
      </c>
      <c r="O53" s="49">
        <f>SUM(O49,O29,O23,O17)</f>
        <v>0</v>
      </c>
      <c r="P53" s="58">
        <f t="shared" ref="P53:S53" si="11">SUM(P49,P29,P23,P17)</f>
        <v>0</v>
      </c>
      <c r="Q53" s="58">
        <f t="shared" si="11"/>
        <v>0</v>
      </c>
      <c r="R53" s="53">
        <f t="shared" si="11"/>
        <v>0</v>
      </c>
      <c r="S53" s="31">
        <f t="shared" si="11"/>
        <v>17</v>
      </c>
      <c r="T53" s="267">
        <f t="shared" ref="T53" si="12">S53/B53*100</f>
        <v>15.044247787610621</v>
      </c>
      <c r="U53" s="247">
        <f t="shared" ref="U53" si="13">(C53*2+D53*2.33+E53*2.66+F53*3+G53*3.33+H53*3.66+I53*4+J53*4.33+K53*4.66+L53*5)/SUM(C53:L53)</f>
        <v>3.33</v>
      </c>
    </row>
  </sheetData>
  <mergeCells count="9">
    <mergeCell ref="A1:U1"/>
    <mergeCell ref="A3:A5"/>
    <mergeCell ref="B3:B5"/>
    <mergeCell ref="C3:U3"/>
    <mergeCell ref="C4:L4"/>
    <mergeCell ref="M4:N4"/>
    <mergeCell ref="O4:R4"/>
    <mergeCell ref="S4:T4"/>
    <mergeCell ref="U4:U5"/>
  </mergeCells>
  <printOptions horizontalCentered="1"/>
  <pageMargins left="0.35433070866141736" right="0.15748031496062992" top="0.46" bottom="0.31496062992125984" header="0.15748031496062992" footer="0.15748031496062992"/>
  <pageSetup paperSize="9" scale="62" orientation="portrait" r:id="rId1"/>
  <headerFooter>
    <oddFooter>&amp;L&amp;"TH SarabunPSK,Regular"&amp;8&amp;Z&amp;F&amp;R&amp;"TH SarabunPSK,Regular"&amp;16&amp;K00+000&amp;P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c1-7-1-รุ่น53-แผน-ก</vt:lpstr>
      <vt:lpstr>c1-7-1-รุ่น56-แผน-ก</vt:lpstr>
      <vt:lpstr>c1-7-1-รุ่น56-แผน-ข</vt:lpstr>
      <vt:lpstr>'c1-7-1-รุ่น53-แผน-ก'!Print_Area</vt:lpstr>
      <vt:lpstr>'c1-7-1-รุ่น56-แผน-ก'!Print_Area</vt:lpstr>
      <vt:lpstr>'c1-7-1-รุ่น56-แผน-ข'!Print_Area</vt:lpstr>
      <vt:lpstr>'c1-7-1-รุ่น53-แผน-ก'!Print_Titles</vt:lpstr>
      <vt:lpstr>'c1-7-1-รุ่น56-แผน-ก'!Print_Titles</vt:lpstr>
      <vt:lpstr>'c1-7-1-รุ่น56-แผน-ข'!Print_Titles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2017-08-24T02:39:32Z</cp:lastPrinted>
  <dcterms:created xsi:type="dcterms:W3CDTF">2016-04-06T13:08:10Z</dcterms:created>
  <dcterms:modified xsi:type="dcterms:W3CDTF">2017-08-24T02:39:44Z</dcterms:modified>
</cp:coreProperties>
</file>