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45" windowWidth="12000" windowHeight="9795" tabRatio="515" activeTab="4"/>
  </bookViews>
  <sheets>
    <sheet name="3" sheetId="7" r:id="rId1"/>
    <sheet name="4" sheetId="21" r:id="rId2"/>
    <sheet name="5" sheetId="9" r:id="rId3"/>
    <sheet name="6" sheetId="10" r:id="rId4"/>
    <sheet name="6.1" sheetId="11" r:id="rId5"/>
    <sheet name="6.2" sheetId="12" r:id="rId6"/>
    <sheet name="6.3" sheetId="13" r:id="rId7"/>
    <sheet name="6.4" sheetId="14" r:id="rId8"/>
    <sheet name="6.5" sheetId="17" r:id="rId9"/>
    <sheet name="6.6" sheetId="22" r:id="rId10"/>
    <sheet name="6.7" sheetId="19" r:id="rId11"/>
    <sheet name="6.8" sheetId="23" r:id="rId12"/>
  </sheets>
  <definedNames>
    <definedName name="_xlnm.Print_Titles" localSheetId="0">'3'!$4:$5</definedName>
  </definedNames>
  <calcPr calcId="144525"/>
</workbook>
</file>

<file path=xl/calcChain.xml><?xml version="1.0" encoding="utf-8"?>
<calcChain xmlns="http://schemas.openxmlformats.org/spreadsheetml/2006/main">
  <c r="O39" i="12" l="1"/>
  <c r="P19" i="13"/>
  <c r="P38" i="13"/>
  <c r="P37" i="13"/>
  <c r="P28" i="13"/>
  <c r="P39" i="12"/>
  <c r="P38" i="12"/>
  <c r="P27" i="12"/>
  <c r="P18" i="12"/>
  <c r="O38" i="11" l="1"/>
  <c r="P38" i="11"/>
  <c r="P37" i="11"/>
  <c r="P27" i="11"/>
  <c r="P17" i="11"/>
  <c r="P28" i="14" l="1"/>
  <c r="N11" i="21" l="1"/>
  <c r="G7" i="9"/>
  <c r="M38" i="13"/>
  <c r="I38" i="13"/>
  <c r="C38" i="13"/>
  <c r="M13" i="21"/>
  <c r="L13" i="21"/>
  <c r="K13" i="21"/>
  <c r="J13" i="21"/>
  <c r="I13" i="21"/>
  <c r="G13" i="21"/>
  <c r="F13" i="21"/>
  <c r="E13" i="21"/>
  <c r="D13" i="21"/>
  <c r="C13" i="21"/>
  <c r="N12" i="21"/>
  <c r="N10" i="21"/>
  <c r="N9" i="21"/>
  <c r="N8" i="21"/>
  <c r="N7" i="21"/>
  <c r="N13" i="21" s="1"/>
  <c r="M39" i="12"/>
  <c r="I39" i="12"/>
  <c r="C39" i="12"/>
  <c r="M38" i="11"/>
  <c r="I38" i="11"/>
  <c r="C38" i="11"/>
  <c r="I10" i="9"/>
  <c r="H11" i="21"/>
  <c r="H13" i="21" s="1"/>
  <c r="G12" i="10" l="1"/>
  <c r="F12" i="10"/>
  <c r="E12" i="10"/>
  <c r="D12" i="10"/>
  <c r="C12" i="10"/>
  <c r="E9" i="9"/>
  <c r="B9" i="9"/>
  <c r="M12" i="9"/>
  <c r="L12" i="9"/>
  <c r="K12" i="9"/>
  <c r="I11" i="9"/>
  <c r="I12" i="9" s="1"/>
  <c r="H11" i="9"/>
  <c r="F11" i="9"/>
  <c r="B11" i="9"/>
  <c r="J10" i="9"/>
  <c r="J12" i="9" s="1"/>
  <c r="F10" i="9"/>
  <c r="E10" i="9"/>
  <c r="E12" i="9" s="1"/>
  <c r="D10" i="9"/>
  <c r="D12" i="9" s="1"/>
  <c r="C10" i="9"/>
  <c r="C12" i="9" s="1"/>
  <c r="B10" i="9"/>
  <c r="B12" i="9" s="1"/>
  <c r="F9" i="9"/>
  <c r="F12" i="9" s="1"/>
  <c r="G12" i="9"/>
  <c r="H7" i="9"/>
  <c r="H12" i="9" s="1"/>
  <c r="H165" i="7" l="1"/>
  <c r="H158" i="7"/>
  <c r="H142" i="7"/>
  <c r="H140" i="7"/>
  <c r="H176" i="7"/>
  <c r="H175" i="7"/>
  <c r="H173" i="7"/>
  <c r="H172" i="7"/>
  <c r="H171" i="7"/>
  <c r="H170" i="7"/>
  <c r="H169" i="7"/>
  <c r="H168" i="7"/>
  <c r="H166" i="7"/>
  <c r="H164" i="7"/>
  <c r="H163" i="7"/>
  <c r="H162" i="7"/>
  <c r="H161" i="7"/>
  <c r="H160" i="7"/>
  <c r="H159" i="7"/>
  <c r="H157" i="7"/>
  <c r="H156" i="7"/>
  <c r="H155" i="7"/>
  <c r="H154" i="7"/>
  <c r="H153" i="7"/>
  <c r="H152" i="7"/>
  <c r="H151" i="7"/>
  <c r="H149" i="7"/>
  <c r="H147" i="7"/>
  <c r="H146" i="7"/>
  <c r="H145" i="7"/>
  <c r="H144" i="7"/>
  <c r="H139" i="7"/>
  <c r="H137" i="7"/>
  <c r="H136" i="7"/>
  <c r="H135" i="7"/>
  <c r="H134" i="7"/>
  <c r="H133" i="7"/>
  <c r="H132" i="7"/>
  <c r="H131" i="7"/>
  <c r="H130" i="7"/>
  <c r="H129" i="7"/>
  <c r="H128" i="7"/>
  <c r="H127" i="7"/>
  <c r="H113" i="7"/>
  <c r="H105" i="7"/>
  <c r="H82" i="7"/>
  <c r="H77" i="7"/>
  <c r="H106" i="7"/>
  <c r="H103" i="7"/>
  <c r="H102" i="7"/>
  <c r="H101" i="7"/>
  <c r="H100" i="7"/>
  <c r="H99" i="7"/>
  <c r="H98" i="7"/>
  <c r="H97" i="7"/>
  <c r="H96" i="7"/>
  <c r="H95" i="7"/>
  <c r="H94" i="7"/>
  <c r="H93" i="7"/>
  <c r="H92" i="7"/>
  <c r="H91" i="7"/>
  <c r="H89" i="7"/>
  <c r="H87" i="7"/>
  <c r="H86" i="7"/>
  <c r="H80" i="7"/>
  <c r="H79" i="7"/>
  <c r="H76" i="7"/>
  <c r="H75" i="7"/>
  <c r="H74" i="7"/>
  <c r="H73" i="7"/>
  <c r="H72" i="7"/>
  <c r="H71" i="7"/>
  <c r="H70" i="7"/>
  <c r="H69" i="7"/>
  <c r="H68" i="7"/>
  <c r="H67" i="7"/>
  <c r="M116" i="7"/>
  <c r="L116" i="7"/>
  <c r="K116" i="7"/>
  <c r="J116" i="7"/>
  <c r="I116" i="7"/>
  <c r="G116" i="7"/>
  <c r="F116" i="7"/>
  <c r="E116" i="7"/>
  <c r="D116" i="7"/>
  <c r="C116" i="7"/>
  <c r="M112" i="7"/>
  <c r="L112" i="7"/>
  <c r="K112" i="7"/>
  <c r="J112" i="7"/>
  <c r="I112" i="7"/>
  <c r="G112" i="7"/>
  <c r="F112" i="7"/>
  <c r="E112" i="7"/>
  <c r="D112" i="7"/>
  <c r="C112" i="7"/>
  <c r="M90" i="7"/>
  <c r="L90" i="7"/>
  <c r="K90" i="7"/>
  <c r="J90" i="7"/>
  <c r="I90" i="7"/>
  <c r="G90" i="7"/>
  <c r="F90" i="7"/>
  <c r="E90" i="7"/>
  <c r="D90" i="7"/>
  <c r="C90" i="7"/>
  <c r="M85" i="7"/>
  <c r="L85" i="7"/>
  <c r="K85" i="7"/>
  <c r="J85" i="7"/>
  <c r="I85" i="7"/>
  <c r="G85" i="7"/>
  <c r="F85" i="7"/>
  <c r="E85" i="7"/>
  <c r="D85" i="7"/>
  <c r="C85" i="7"/>
  <c r="M78" i="7"/>
  <c r="L78" i="7"/>
  <c r="K78" i="7"/>
  <c r="J78" i="7"/>
  <c r="I78" i="7"/>
  <c r="G78" i="7"/>
  <c r="F78" i="7"/>
  <c r="E78" i="7"/>
  <c r="D78" i="7"/>
  <c r="C78" i="7"/>
  <c r="M66" i="7"/>
  <c r="L66" i="7"/>
  <c r="K66" i="7"/>
  <c r="J66" i="7"/>
  <c r="I66" i="7"/>
  <c r="G66" i="7"/>
  <c r="F66" i="7"/>
  <c r="E66" i="7"/>
  <c r="D66" i="7"/>
  <c r="C66" i="7"/>
  <c r="M174" i="7"/>
  <c r="L174" i="7"/>
  <c r="K174" i="7"/>
  <c r="J174" i="7"/>
  <c r="I174" i="7"/>
  <c r="G174" i="7"/>
  <c r="F174" i="7"/>
  <c r="E174" i="7"/>
  <c r="D174" i="7"/>
  <c r="C174" i="7"/>
  <c r="M148" i="7"/>
  <c r="L148" i="7"/>
  <c r="K148" i="7"/>
  <c r="J148" i="7"/>
  <c r="I148" i="7"/>
  <c r="G148" i="7"/>
  <c r="F148" i="7"/>
  <c r="E148" i="7"/>
  <c r="D148" i="7"/>
  <c r="C148" i="7"/>
  <c r="M143" i="7"/>
  <c r="L143" i="7"/>
  <c r="K143" i="7"/>
  <c r="J143" i="7"/>
  <c r="I143" i="7"/>
  <c r="G143" i="7"/>
  <c r="F143" i="7"/>
  <c r="E143" i="7"/>
  <c r="D143" i="7"/>
  <c r="C143" i="7"/>
  <c r="M138" i="7"/>
  <c r="L138" i="7"/>
  <c r="K138" i="7"/>
  <c r="J138" i="7"/>
  <c r="I138" i="7"/>
  <c r="G138" i="7"/>
  <c r="F138" i="7"/>
  <c r="E138" i="7"/>
  <c r="D138" i="7"/>
  <c r="C138" i="7"/>
  <c r="M126" i="7"/>
  <c r="L126" i="7"/>
  <c r="L177" i="7" s="1"/>
  <c r="K126" i="7"/>
  <c r="J126" i="7"/>
  <c r="I126" i="7"/>
  <c r="G126" i="7"/>
  <c r="F126" i="7"/>
  <c r="E126" i="7"/>
  <c r="D126" i="7"/>
  <c r="C126" i="7"/>
  <c r="M61" i="7"/>
  <c r="L61" i="7"/>
  <c r="K61" i="7"/>
  <c r="J61" i="7"/>
  <c r="I61" i="7"/>
  <c r="G61" i="7"/>
  <c r="F61" i="7"/>
  <c r="E61" i="7"/>
  <c r="D61" i="7"/>
  <c r="C61" i="7"/>
  <c r="H62" i="7"/>
  <c r="H61" i="7" s="1"/>
  <c r="H56" i="7"/>
  <c r="H55" i="7"/>
  <c r="H52" i="7"/>
  <c r="H49" i="7"/>
  <c r="H36" i="7"/>
  <c r="H54" i="7"/>
  <c r="H53" i="7"/>
  <c r="H50" i="7"/>
  <c r="H47" i="7"/>
  <c r="H46" i="7"/>
  <c r="H45" i="7"/>
  <c r="H44" i="7"/>
  <c r="H43" i="7"/>
  <c r="H42" i="7"/>
  <c r="H41" i="7"/>
  <c r="H40" i="7"/>
  <c r="H39" i="7"/>
  <c r="H38" i="7"/>
  <c r="H37" i="7"/>
  <c r="H34" i="7"/>
  <c r="M33" i="7"/>
  <c r="L33" i="7"/>
  <c r="K33" i="7"/>
  <c r="J33" i="7"/>
  <c r="I33" i="7"/>
  <c r="G33" i="7"/>
  <c r="F33" i="7"/>
  <c r="E33" i="7"/>
  <c r="D33" i="7"/>
  <c r="C33" i="7"/>
  <c r="M26" i="7"/>
  <c r="L26" i="7"/>
  <c r="K26" i="7"/>
  <c r="J26" i="7"/>
  <c r="I26" i="7"/>
  <c r="G26" i="7"/>
  <c r="F26" i="7"/>
  <c r="E26" i="7"/>
  <c r="D26" i="7"/>
  <c r="C26" i="7"/>
  <c r="H29" i="7"/>
  <c r="H28" i="7"/>
  <c r="M20" i="7"/>
  <c r="L20" i="7"/>
  <c r="K20" i="7"/>
  <c r="J20" i="7"/>
  <c r="I20" i="7"/>
  <c r="G20" i="7"/>
  <c r="F20" i="7"/>
  <c r="E20" i="7"/>
  <c r="D20" i="7"/>
  <c r="C20" i="7"/>
  <c r="M13" i="7"/>
  <c r="L13" i="7"/>
  <c r="K13" i="7"/>
  <c r="J13" i="7"/>
  <c r="I13" i="7"/>
  <c r="M6" i="7"/>
  <c r="L6" i="7"/>
  <c r="K6" i="7"/>
  <c r="J6" i="7"/>
  <c r="I6" i="7"/>
  <c r="H23" i="7"/>
  <c r="H22" i="7"/>
  <c r="H21" i="7"/>
  <c r="H15" i="7"/>
  <c r="G13" i="7"/>
  <c r="F13" i="7"/>
  <c r="E13" i="7"/>
  <c r="D13" i="7"/>
  <c r="G6" i="7"/>
  <c r="F6" i="7"/>
  <c r="E6" i="7"/>
  <c r="D6" i="7"/>
  <c r="C6" i="7"/>
  <c r="C13" i="7"/>
  <c r="H12" i="7"/>
  <c r="H11" i="7"/>
  <c r="H10" i="7"/>
  <c r="H9" i="7"/>
  <c r="H7" i="7"/>
  <c r="K122" i="7" l="1"/>
  <c r="G177" i="7"/>
  <c r="F122" i="7"/>
  <c r="J122" i="7"/>
  <c r="E122" i="7"/>
  <c r="I177" i="7"/>
  <c r="M177" i="7"/>
  <c r="H6" i="7"/>
  <c r="H126" i="7"/>
  <c r="H143" i="7"/>
  <c r="H148" i="7"/>
  <c r="J177" i="7"/>
  <c r="C122" i="7"/>
  <c r="G122" i="7"/>
  <c r="L122" i="7"/>
  <c r="H174" i="7"/>
  <c r="D122" i="7"/>
  <c r="I122" i="7"/>
  <c r="H90" i="7"/>
  <c r="H116" i="7"/>
  <c r="H78" i="7"/>
  <c r="H85" i="7"/>
  <c r="H138" i="7"/>
  <c r="H66" i="7"/>
  <c r="F177" i="7"/>
  <c r="K177" i="7"/>
  <c r="C177" i="7"/>
  <c r="M122" i="7"/>
  <c r="E177" i="7"/>
  <c r="D177" i="7"/>
  <c r="C63" i="7"/>
  <c r="E63" i="7"/>
  <c r="G63" i="7"/>
  <c r="I63" i="7"/>
  <c r="K63" i="7"/>
  <c r="M63" i="7"/>
  <c r="D63" i="7"/>
  <c r="F63" i="7"/>
  <c r="J63" i="7"/>
  <c r="L63" i="7"/>
  <c r="H33" i="7"/>
  <c r="H13" i="7"/>
  <c r="H20" i="7"/>
  <c r="H26" i="7"/>
  <c r="H63" i="7" l="1"/>
  <c r="H122" i="7"/>
  <c r="H177" i="7"/>
</calcChain>
</file>

<file path=xl/sharedStrings.xml><?xml version="1.0" encoding="utf-8"?>
<sst xmlns="http://schemas.openxmlformats.org/spreadsheetml/2006/main" count="731" uniqueCount="318">
  <si>
    <t>รวม</t>
  </si>
  <si>
    <t>หมายเหตุ</t>
  </si>
  <si>
    <t>-</t>
  </si>
  <si>
    <t>มหาวิทยาลัยเทคโนโลยีสุรนารี</t>
  </si>
  <si>
    <t>ข้อมูลจำนวนนักศึกษาและแผนการรับนักศึกษาใหม่ จำแนกตามคณะ/ภาควิชา/สาขาวิชา</t>
  </si>
  <si>
    <t>สาขาวิชา</t>
  </si>
  <si>
    <t>จำนวนนักศึกษาและแผนการรับนักศึกษาใหม่ จำแนกตามปีการศึกษา</t>
  </si>
  <si>
    <t>ปี 2552</t>
  </si>
  <si>
    <t>ปี 2553</t>
  </si>
  <si>
    <t>ปี 2554</t>
  </si>
  <si>
    <t>ปี 2555</t>
  </si>
  <si>
    <t>ปี 2556</t>
  </si>
  <si>
    <t>เฉลี่ย ปี 2552-2556</t>
  </si>
  <si>
    <t>ปี 2557</t>
  </si>
  <si>
    <t>ปี 2558</t>
  </si>
  <si>
    <t>ปี 2559</t>
  </si>
  <si>
    <t>ปี 2560</t>
  </si>
  <si>
    <t>ปี 2561</t>
  </si>
  <si>
    <t>เทคโนโลยีการจัดการ</t>
  </si>
  <si>
    <t>วิทยาศาสตร์การกีฬา</t>
  </si>
  <si>
    <t>เทคโนโลยีการผลิตพืช</t>
  </si>
  <si>
    <t>เทคโนโลยีการผลิตสัตว์</t>
  </si>
  <si>
    <t>เทคโนโลยีอาหาร</t>
  </si>
  <si>
    <t>วิศวกรรมเครื่องกล</t>
  </si>
  <si>
    <t>วิศวกรรมไฟฟ้า</t>
  </si>
  <si>
    <t>วิศวกรรมโทรคมนาคม</t>
  </si>
  <si>
    <t>วิศวกรรมขนส่ง</t>
  </si>
  <si>
    <t>วิศวกรรมโยธา</t>
  </si>
  <si>
    <t>วิศวกรรมคอมพิวเตอร์</t>
  </si>
  <si>
    <t>วิศวกรรมเคมี</t>
  </si>
  <si>
    <t>วิศวกรรมสิ่งแวดล้อม</t>
  </si>
  <si>
    <t>วิศวกรรมโลหการ</t>
  </si>
  <si>
    <t>วิศวกรรมพอลิเมอร์</t>
  </si>
  <si>
    <t>วิศวกรรมเซรามิก</t>
  </si>
  <si>
    <t>วิศวกรรมการผลิต</t>
  </si>
  <si>
    <t>วิศวกรรมยานยนต์</t>
  </si>
  <si>
    <t>แมคคาทรอนิกส์</t>
  </si>
  <si>
    <t>วิศวกรรมเกษตรและอาหาร</t>
  </si>
  <si>
    <t>วิศวกรรมอากาศยาน</t>
  </si>
  <si>
    <t>แพทยศาสตร์</t>
  </si>
  <si>
    <t>สำนักวิชาเทคโนโลยีการเกษตร</t>
  </si>
  <si>
    <t>สำนักวิชาพยาบาลศาสตร์</t>
  </si>
  <si>
    <t>พยาบาลศาสตรบัณฑิต</t>
  </si>
  <si>
    <t>สำนักวิชาแพทยศาสตร์</t>
  </si>
  <si>
    <t>อนามัยสิ่งแวดล้อม</t>
  </si>
  <si>
    <t>อาชีวอนามัยและความปลอดภัย</t>
  </si>
  <si>
    <t>สำนักวิชาวิทยาศาสตร์</t>
  </si>
  <si>
    <t>สำนักวิชาวิศวกรรมศาสตร์</t>
  </si>
  <si>
    <t>เทคโนโลยีธรณี</t>
  </si>
  <si>
    <t>วิศวกรรมอุตสาหการ</t>
  </si>
  <si>
    <t>สำนักวิชาเทคโนโลยีสังคม</t>
  </si>
  <si>
    <t>ยังไม่สังกัดสาขา-สาธารณสุข</t>
  </si>
  <si>
    <t>เคมี</t>
  </si>
  <si>
    <t>คณิตศาสตร์ประยุกต์</t>
  </si>
  <si>
    <t>ชีววิทยาสิ่งแวดล้อม</t>
  </si>
  <si>
    <t>ฟิสิกส์</t>
  </si>
  <si>
    <t>ภูมิสารสนเทศ</t>
  </si>
  <si>
    <t>เทคโนโลยีเลเซอร์</t>
  </si>
  <si>
    <t>จุลชีววิทยา</t>
  </si>
  <si>
    <t>ชีวเคมี</t>
  </si>
  <si>
    <t>ชีวเวชศาสตร์</t>
  </si>
  <si>
    <t>ภาษาอังกฤษศึกษา</t>
  </si>
  <si>
    <t>วิทยาการสารสนเทศ</t>
  </si>
  <si>
    <t>การจัดการ</t>
  </si>
  <si>
    <t>เทคโนโลยีชีวภาพ</t>
  </si>
  <si>
    <t xml:space="preserve">แมคคาทรอนิกส์ </t>
  </si>
  <si>
    <t>วิศวกรรมการจัดการพลังงาน</t>
  </si>
  <si>
    <t>การบริหารงานก่อสร้างและสาธารณูปโภค-แผน ข</t>
  </si>
  <si>
    <t>วิศวกรรมขนส่งและโลจิสติก</t>
  </si>
  <si>
    <t>วิศวกรรมอิเล็กทรอนิกส์</t>
  </si>
  <si>
    <t>พืชศาสตร์</t>
  </si>
  <si>
    <t>มลพิษสิ่งแวดล้อมและความปลอดภัย</t>
  </si>
  <si>
    <t>เอกสารหมายเลข 5</t>
  </si>
  <si>
    <t xml:space="preserve">ข้อมูลจำนวนหลักสูตร จำแนกตามสาขาวิชาด้านต่างๆ </t>
  </si>
  <si>
    <t>รวมจำนวนอาจารย์ที่คาดว่าจะรับเพิ่ม 2557-2561</t>
  </si>
  <si>
    <t>ด้านมนุษยศาสตร์และสังคมศาสตร์</t>
  </si>
  <si>
    <t>ด้านศึกษาศาสตร์</t>
  </si>
  <si>
    <t>ด้านวิทยาศาสตร์และเทคโนโลยี</t>
  </si>
  <si>
    <t>ด้านแพทยศาสตร์และวิชาที่เกี่ยวข้องกับสุขภาพ</t>
  </si>
  <si>
    <t>ด้านวิศวกรรมศาสตร์และอุตสาหกรรม</t>
  </si>
  <si>
    <t>เอกสารหมายเลข 4</t>
  </si>
  <si>
    <t>ข้อมูลจำนวนอาจารย์และแผนการรับอาจารย์เพิ่ม จำแนกตามคณะ/ภาควิชา/สาขาวิชา</t>
  </si>
  <si>
    <t>เอกสารหมายเลข 6</t>
  </si>
  <si>
    <t>สรุป การกำหนดรอบอัตรากำลัง สายวิชาการ + สายสนับสนุน พ.ศ. 2558-2561</t>
  </si>
  <si>
    <t>ที่</t>
  </si>
  <si>
    <t>อัตรากำลังสายวิชาการ/สายสนับสนุน</t>
  </si>
  <si>
    <t>อัตรากำลัง</t>
  </si>
  <si>
    <t>ปีงบประมาณ</t>
  </si>
  <si>
    <t>ที่ขอเพิ่ม</t>
  </si>
  <si>
    <t>สายวิชาการ</t>
  </si>
  <si>
    <t>สายสนับสนุน</t>
  </si>
  <si>
    <t>ตารางแสดงภาระงานสอน (สายวิชาการ) ประกอบการขอตำแหน่งเพิ่มใหม่ ปีงบประมาณ 2558</t>
  </si>
  <si>
    <t>ชื่อรายวิชา</t>
  </si>
  <si>
    <t>จำนวน</t>
  </si>
  <si>
    <t>จำนวนนักศึกษา</t>
  </si>
  <si>
    <t>ระดับ</t>
  </si>
  <si>
    <t>ภาคบรรยาย</t>
  </si>
  <si>
    <t>ภาคปฏิบัติ</t>
  </si>
  <si>
    <t>หน่วยกิต</t>
  </si>
  <si>
    <t>ที่ลงทะเบียนเรียน (2)</t>
  </si>
  <si>
    <t>การศึกษา</t>
  </si>
  <si>
    <t>รวมชั่วโมง</t>
  </si>
  <si>
    <t>อาจารย์</t>
  </si>
  <si>
    <t>ในคณะ</t>
  </si>
  <si>
    <t>นอกคณะ</t>
  </si>
  <si>
    <t>กลุ่ม</t>
  </si>
  <si>
    <t>ชั่วโมง</t>
  </si>
  <si>
    <t>บรรยายต่อ</t>
  </si>
  <si>
    <t>อาจารย์ที่</t>
  </si>
  <si>
    <t>ที่พึงมี</t>
  </si>
  <si>
    <t xml:space="preserve"> (1)</t>
  </si>
  <si>
    <t xml:space="preserve"> (3)</t>
  </si>
  <si>
    <t xml:space="preserve"> (4)</t>
  </si>
  <si>
    <t xml:space="preserve"> (5)</t>
  </si>
  <si>
    <t>สัปดาห์ (6)</t>
  </si>
  <si>
    <t>รับผิดชอบ</t>
  </si>
  <si>
    <t xml:space="preserve"> (7)</t>
  </si>
  <si>
    <t xml:space="preserve"> (8)</t>
  </si>
  <si>
    <t>สัปดาห์ (9)</t>
  </si>
  <si>
    <t xml:space="preserve"> (10)</t>
  </si>
  <si>
    <t>ระดับปริญญาตรี</t>
  </si>
  <si>
    <t>ภาคการศึกษาที่ 1</t>
  </si>
  <si>
    <t>ภาคการศึกษาที่ 2</t>
  </si>
  <si>
    <t>ตารางแสดงภาระงานสอน (สายวิชาการ) ประกอบการขอตำแหน่งเพิ่มใหม่ ปีงบประมาณ 2559</t>
  </si>
  <si>
    <t>ตารางแสดงภาระงานสอน (สายวิชาการ) ประกอบการขอตำแหน่งเพิ่มใหม่ ปีงบประมาณ 2560</t>
  </si>
  <si>
    <t>สำรวจ ณ วันที่           เดือน  31 สิงหาคม   พ.ศ. 2556</t>
  </si>
  <si>
    <t>คณะ/สาขาวิชา</t>
  </si>
  <si>
    <t>วิทยาศาสตร์-ยังไม่สังกัดสาขา</t>
  </si>
  <si>
    <t xml:space="preserve">คณิตศาสตร์     </t>
  </si>
  <si>
    <t xml:space="preserve">ชีววิทยา         </t>
  </si>
  <si>
    <t xml:space="preserve">ฟิสิกส์                  </t>
  </si>
  <si>
    <t>วิศวกรรมธรณี</t>
  </si>
  <si>
    <t>ยังไม่สังกัดหลักสูตร-เทคโนโลยีการจัดการ</t>
  </si>
  <si>
    <t>ยังไม่สังกัดหลักสูตร-เทคโนโลยีสารสนเทศ</t>
  </si>
  <si>
    <t>วิศวกรรมแมคคาทรอนิกส์</t>
  </si>
  <si>
    <t>สำรวจ ณ วันที่ 31  สิงหาคม พ.ศ. 2556</t>
  </si>
  <si>
    <t>หลักสูตรใหม่</t>
  </si>
  <si>
    <t>การจัดการเทคโนโลยีการเกษตร</t>
  </si>
  <si>
    <t>การจัดการบัณฑิต (นานาชาติ)</t>
  </si>
  <si>
    <t>วิศวกรรมเครื่องมือกลและการออกแบบแม่พิมพ์</t>
  </si>
  <si>
    <t>วิศวกรรมอกริทรอนิกส์</t>
  </si>
  <si>
    <t>ทันตแพทยศาสตร์</t>
  </si>
  <si>
    <t xml:space="preserve">วิทยาการสารสนเทศ </t>
  </si>
  <si>
    <t>วิศวกรรมโยธา (6 ปี)</t>
  </si>
  <si>
    <t>วิศกรรมไฟฟ้าอุตสาหการ (6 ปี)</t>
  </si>
  <si>
    <t>ปริญญาโท</t>
  </si>
  <si>
    <t>ปริญญาเอก</t>
  </si>
  <si>
    <t>ประยุกต์</t>
  </si>
  <si>
    <t>สหกิจศึกษา</t>
  </si>
  <si>
    <t>ผู้ประกอบการธุรกิจเทคโนโลยี</t>
  </si>
  <si>
    <t>วิศวกรรมระบบไฟฟ้าสัญญาณและวัดคุม</t>
  </si>
  <si>
    <t>เวชศาสตร์ชุมชนและเวชศาสตร์ครอบครัว</t>
  </si>
  <si>
    <t>การพยาบาลผู้ใหญ่และผู้สูงอายุ</t>
  </si>
  <si>
    <t>การพยาบาลชุมชน</t>
  </si>
  <si>
    <t>การพยาบาลมารดา ทารก (ครอบครัว)</t>
  </si>
  <si>
    <t>การพยาบาลสุขภาพจิต</t>
  </si>
  <si>
    <t>ฟิสิกส์ประยุกต์</t>
  </si>
  <si>
    <t>การพยาบาล</t>
  </si>
  <si>
    <t xml:space="preserve">จำนวนหลักสูตร จำแนกตามสาขาวิชาด้านต่างๆ </t>
  </si>
  <si>
    <t>รวมจำนวนหลักสูตรที่คาดว่าจะรับเพิ่ม 2557-2561</t>
  </si>
  <si>
    <t>สำรวจ ณ วันที่  31  สิงหาคม   พ.ศ. 2556</t>
  </si>
  <si>
    <t>ที่มาข้อมูล :     1. อ้างอิงจากตารางจำนวนหลักสูตรที่เปิดสอน  รายงานประเมินตนเอง มหาวิทยาลัยเทคโนโลยีสุรนารี  ตั้งแต่ปีการศึกษา 2552 - 2555</t>
  </si>
  <si>
    <t>ปี 2552 (1)</t>
  </si>
  <si>
    <t>ปี 2556 (2)</t>
  </si>
  <si>
    <t>ปี 2557(3)</t>
  </si>
  <si>
    <t xml:space="preserve">                     (2) รายงานสรุปจำนวนบุคลากรมหาวิทยาลัย ณ 31 สิงหาคม 2556   ส่วนการเจ้าหน้าที่</t>
  </si>
  <si>
    <t xml:space="preserve">                     (3) จำนวนอัตราใหม่ที่ได้รับจัดสรร จากสำนักงบประมาณ ประจำปีงบประมาณ 2557</t>
  </si>
  <si>
    <t>คณิตศาสตร์ในชีวิตประจำวัน</t>
  </si>
  <si>
    <t>ฟิสิกส์พื้นฐาน</t>
  </si>
  <si>
    <t>ปฏิบัติการฟิสิกส์พื้นฐาน</t>
  </si>
  <si>
    <t>การใช้คอมพิวเตอร์และสารสนเทศ</t>
  </si>
  <si>
    <t>การคิดเพื่อการพัฒนา</t>
  </si>
  <si>
    <t>โลกาภิวัตน์</t>
  </si>
  <si>
    <t>ภาษาอังกฤษ 1</t>
  </si>
  <si>
    <t>ปฏิบัติต่อ</t>
  </si>
  <si>
    <t>รวมทั้ง 3 ภาค</t>
  </si>
  <si>
    <t>หลักเคมี</t>
  </si>
  <si>
    <t>ปฏิบัติการหลักเคมี</t>
  </si>
  <si>
    <t>เซลล์วิทยาพื้นฐาน</t>
  </si>
  <si>
    <t>ปฏิบัติการเซลล์วิทยาพื้นฐาน</t>
  </si>
  <si>
    <t>มนุษย์กับสิ่งแวดล้อม</t>
  </si>
  <si>
    <t>ภาษาอังกฤษ 2</t>
  </si>
  <si>
    <t xml:space="preserve">ทักษะชีวิตและวุฒิภาวะทางอารมณ์ </t>
  </si>
  <si>
    <t>วิชาศึกษาทั่วไปแบบเลือก</t>
  </si>
  <si>
    <t xml:space="preserve">เคมีอินทรีย์ </t>
  </si>
  <si>
    <t>ปฏิบัติการเคมีอินทรีย์</t>
  </si>
  <si>
    <t>มนุษย์กับเทคโนโลยี</t>
  </si>
  <si>
    <t>มนุษย์กับวัฒนธรรม</t>
  </si>
  <si>
    <t>ภาษาอังกฤษ 3</t>
  </si>
  <si>
    <t>บทนำทางวิทยาศาสตร์การแพทย์พื้นฐาน</t>
  </si>
  <si>
    <t>เวชศาสตร์ครอบครัวและชุมชน 1</t>
  </si>
  <si>
    <t>ชนบทศึกษาทางทันตแพทย์ 1</t>
  </si>
  <si>
    <t>ภาคการศึกษาที่ 3</t>
  </si>
  <si>
    <t>หลักสูตรใหม่ ทันตแพทยศาสตร์ สำนักวาแพทยศาสตร์</t>
  </si>
  <si>
    <t>มหาวิทยาลัย เทคโนโลยีสรุนารี</t>
  </si>
  <si>
    <t>1092xx</t>
  </si>
  <si>
    <t>ชีวเคมีทางการแพทย์</t>
  </si>
  <si>
    <t>1162xx</t>
  </si>
  <si>
    <t>คัพภะวิทยา</t>
  </si>
  <si>
    <t>จุลชีววิทยาทางทันตแพทย์</t>
  </si>
  <si>
    <t>ภูมิคุ้มกันวิทยาทางการแพทย์</t>
  </si>
  <si>
    <t>หลักเภสัชวิทยาทางการแพทย์</t>
  </si>
  <si>
    <t>ภาษาอังกฤษ 4</t>
  </si>
  <si>
    <t xml:space="preserve">จริยศาสตร์แห่งชีวิต </t>
  </si>
  <si>
    <t>ชนบทศึกษาทางทันตแพทย์ 2</t>
  </si>
  <si>
    <t xml:space="preserve">เยื่อบุผิวและเนื้อเยื่อเกี่ยวพัน </t>
  </si>
  <si>
    <t xml:space="preserve">ระบบทางเดินหายใจ </t>
  </si>
  <si>
    <t>สรีรกายวิภาคและพัฒนาการของศีรษะและคอ</t>
  </si>
  <si>
    <t>พยาธิวิทยาทั่วไปและพยาธิวิทยาคลินิก</t>
  </si>
  <si>
    <t>ชนบทศึกษาทางทันตแพทย์ 3</t>
  </si>
  <si>
    <t>โภชนาการและเมตาบอลิสม</t>
  </si>
  <si>
    <t>ระบบบดเคี้ยวและการย่อยอาหาร</t>
  </si>
  <si>
    <t>เวชพันธุศาสตร์</t>
  </si>
  <si>
    <t xml:space="preserve">วิชาชีพทันตแพทย์ 1                                                                     </t>
  </si>
  <si>
    <t xml:space="preserve">ทักษะพื้นฐานวิชาชีพ 1                                                    </t>
  </si>
  <si>
    <t>ระบบนิเวศน์ช่องปาก</t>
  </si>
  <si>
    <t>สุขภาพและโรคของกระดูกขากรรไกรใบหน้าและระบบบดเคี้ยว 1</t>
  </si>
  <si>
    <t>ทันตวัสดุและการประยุกต์ใช้ 1</t>
  </si>
  <si>
    <t xml:space="preserve">สุขภาพและโรคของฟันและเนื้อเยื่อปริทันต์ 1   </t>
  </si>
  <si>
    <t>ระบบหัวใจและการหมุนเวียนของเลือด</t>
  </si>
  <si>
    <t>ระบบกล้ามเนื้อโครงกระดูกและการเคลื่อนไหว</t>
  </si>
  <si>
    <t xml:space="preserve"> -</t>
  </si>
  <si>
    <t xml:space="preserve">                      * เฉพาะจำนวนอาจารย์ทันตแพทย์  ซึ่งคำนวณได้จากเอกสารหมายเลข 6</t>
  </si>
  <si>
    <t>1163xx</t>
  </si>
  <si>
    <t>ระบบต่อมไร้ท่อ</t>
  </si>
  <si>
    <t xml:space="preserve">ระบบเลือด </t>
  </si>
  <si>
    <t>สรีรกายวิภาคทางเดินปัสสาวะ</t>
  </si>
  <si>
    <t>สรีรกายวิภาคระบบประสาท</t>
  </si>
  <si>
    <t>พฤติกรรมศาสตร์และพัฒนาการมนุษย์</t>
  </si>
  <si>
    <t>เวชศาสตร์ครอบครัวและชุมชน2</t>
  </si>
  <si>
    <t xml:space="preserve">ทักษะพื้นฐานวิชาชีพ 2                                    </t>
  </si>
  <si>
    <t>ชนบทศึกษาทางทันตแพทย์ 4</t>
  </si>
  <si>
    <t>สุขภาพและโรคของฟันและเนื้อเยื่อปริทันต์ 2</t>
  </si>
  <si>
    <t>ภาษาอังกฤษ 5</t>
  </si>
  <si>
    <t xml:space="preserve">การส่งเสริมสุขภาพและการป้องกันโรคทางทันตแพทยศาสตร์ 1      </t>
  </si>
  <si>
    <t xml:space="preserve">สุขภาพและโรคของฟันและเนื้อเยื่อปริทันต์  3   </t>
  </si>
  <si>
    <t>สุขภาพและโรคของฟันและเนื้อเยื่อปริทันต์  4</t>
  </si>
  <si>
    <t xml:space="preserve">ทันตวัสดุและการประยุกต์ใช้ 2    </t>
  </si>
  <si>
    <t>การบูรณะและฟื้นฟูสภาพฟันและอวัยวะที่เกี่ยวข้อง 1</t>
  </si>
  <si>
    <t xml:space="preserve">การบูรณะและฟื้นฟูสภาพฟันและอวัยวะที่เกี่ยวข้อง 2 2(1-3-1)  </t>
  </si>
  <si>
    <t>วิชาชีพทันตแพทย์ 2</t>
  </si>
  <si>
    <t xml:space="preserve">การวิจัยทางทันตแพทยศาสตร์ 1 </t>
  </si>
  <si>
    <t>วิทยาการระบาดทางทันตแพทย์</t>
  </si>
  <si>
    <t xml:space="preserve">สุขภาพและโรคของกระดูกขากรรไกรใบหน้าและระบบบดเคี้ยว 2 </t>
  </si>
  <si>
    <t>การบูรณะและฟื้นฟูสภาพฟันและอวัยวะที่เกี่ยวข้อง 3</t>
  </si>
  <si>
    <t xml:space="preserve">สุขภาพและโรคของฟันและเนื้อเยื่อปริทันต์ 5 </t>
  </si>
  <si>
    <t>7*</t>
  </si>
  <si>
    <t>ตารางแสดงภาระงานสอน (สายวิชาการ) ประกอบการขอตำแหน่งเพิ่มใหม่ ปีงบประมาณ 2561</t>
  </si>
  <si>
    <t>วิชาชีพทันตแพทย์ 3</t>
  </si>
  <si>
    <t xml:space="preserve">ทักษะพื้นฐานวิชาชีพ 3                                      </t>
  </si>
  <si>
    <t xml:space="preserve">การวิจัยทางทันตแพทยศาสตร์ 2 </t>
  </si>
  <si>
    <t xml:space="preserve">การส่งเสริมสุขภาพและการป้องกันโรคทางทันตแพทยศาสตร์ 2      </t>
  </si>
  <si>
    <t>ยาและการประยุกต์ใช้ทางทันตกรรม</t>
  </si>
  <si>
    <t xml:space="preserve">การแพทย์พื้นฐานสำหรับทันตแพทยศาสตร์ 1   </t>
  </si>
  <si>
    <t>โรคและความผิดปกติของเนื้อเยื่อใน</t>
  </si>
  <si>
    <t xml:space="preserve">การบูรณะและฟื้นฟูสภาพฟันและอวัยวะที่เกี่ยวข้อง 4 </t>
  </si>
  <si>
    <t>วินิจฉัยและวางแผนรักษาสำหรับ</t>
  </si>
  <si>
    <t xml:space="preserve">งานทันตกรรมพร้อมมูล </t>
  </si>
  <si>
    <t>คลินิกทันตกรรมพร้อมมูลสำหรับผู้ใหญ่ 1</t>
  </si>
  <si>
    <t>คลินิกทันตกรรมพร้อมมูลสำหรับผู้ใหญ่ 2</t>
  </si>
  <si>
    <t xml:space="preserve">สุขภาพและโรคของฟันและเนื้อเยื่อปริทันต์ 7  </t>
  </si>
  <si>
    <t>ช่องปาก กระดูกขากรรไกรและใบหน้า 1</t>
  </si>
  <si>
    <t>ช่องปาก กระดูกขากรรไกรและใบหน้า 2</t>
  </si>
  <si>
    <t>ช่องปาก กระดูกขากรรไกรและใบหน้า 3</t>
  </si>
  <si>
    <t>ระดับปริญญาตรี   ภาคการศึกษาที่ 1 - 3</t>
  </si>
  <si>
    <t>หมายเหตุ *  อัตราใหม่ หลักสูตรทันตแพทยศาสตร์</t>
  </si>
  <si>
    <t>ขอทบทวนกับหน่วยงานที่ขออัตากำลัง</t>
  </si>
  <si>
    <t>ที่มาข้อมูล :     (1) ตารางจำนวนบุคลากร จำแนกตามหน่วยงาน    รายงานประเมินตนเอง  ปีการศึกษา 2552 - 2555</t>
  </si>
  <si>
    <t xml:space="preserve">ตัวอย่าง   หลักสูตรใหม่  ทันตแพทยศาสตร์ สำนักวิชาแพทยศาสตร์ </t>
  </si>
  <si>
    <t xml:space="preserve">                    2. แผนการรับรับนักศึกษา และแผนการเปิดหลักสูตรใหม่ จากแผนปฏิบัติงาน ประจำปีงบประมาณ พ.ศ. 2557</t>
  </si>
  <si>
    <t xml:space="preserve">สุขภาพและโรคของฟันและเนื้อเยื่อปริทันต์ 6       </t>
  </si>
  <si>
    <t>เอกสารหมายเลข 6-5</t>
  </si>
  <si>
    <t>ตารางแสดงภาระงาน (สายสนับสนุน) ประกอบการขอตำแหน่งเพิ่มใหม่ ปีงบประมาณ 2558</t>
  </si>
  <si>
    <t>สำนัก/กอง/คณะ .....................................</t>
  </si>
  <si>
    <t>มหาวิทยาลัย .........................................................</t>
  </si>
  <si>
    <t>งาน</t>
  </si>
  <si>
    <t>รายละเอียดการปฏิบัติงาน</t>
  </si>
  <si>
    <t>ปริมาณงาน/ปี</t>
  </si>
  <si>
    <t>ระยะเวลาที่ใช้</t>
  </si>
  <si>
    <t>รวมระยะเวลาที่ใช้</t>
  </si>
  <si>
    <t>ปฏิบัติงาน/หน่วย</t>
  </si>
  <si>
    <t>หน่วยนับ</t>
  </si>
  <si>
    <t>นาที</t>
  </si>
  <si>
    <t>วัน</t>
  </si>
  <si>
    <t>แปลงนาทีเป็นชั่วโมง</t>
  </si>
  <si>
    <t>แปลงชั่วโมงเป็นวัน</t>
  </si>
  <si>
    <t>จำนวนอัตรากำลังที่พึงมี</t>
  </si>
  <si>
    <t>1. การคิดปริมาณงาน คิดปริมาณงานรวมใน 1 ปี</t>
  </si>
  <si>
    <t>2. กำหนดให้ 1 วัน = 7 ชั่วโมงการทำงาน</t>
  </si>
  <si>
    <t>3. กำหนดให้ 1 คน ทำงาน 230 วัน/ปี</t>
  </si>
  <si>
    <r>
      <t xml:space="preserve">4. อัตรากำลังที่พึงมี = </t>
    </r>
    <r>
      <rPr>
        <u/>
        <sz val="16"/>
        <color theme="1"/>
        <rFont val="TH SarabunPSK"/>
        <family val="2"/>
      </rPr>
      <t>ระยะเวลาที่ใช้ในการปฏิบัติงานรวมทั้งหมด (วัน)</t>
    </r>
  </si>
  <si>
    <t>เอกสารหมายเลข 6-6</t>
  </si>
  <si>
    <t>ตารางแสดงภาระงาน (สายสนับสนุน) ประกอบการขอตำแหน่งเพิ่มใหม่ ปีงบประมาณ 2559</t>
  </si>
  <si>
    <t>เอกสารหมายเลข 6-7</t>
  </si>
  <si>
    <t>ตารางแสดงภาระงาน (สายสนับสนุน) ประกอบการขอตำแหน่งเพิ่มใหม่ ปีงบประมาณ 2560</t>
  </si>
  <si>
    <t>เอกสารหมายเลข 6-8</t>
  </si>
  <si>
    <t>ตารางแสดงภาระงาน (สายสนับสนุน) ประกอบการขอตำแหน่งเพิ่มใหม่ ปีงบประมาณ 2561</t>
  </si>
  <si>
    <t>จำนวนบุคลากรที่มีอยู่ของ ภาควิช/สาขาวิชา</t>
  </si>
  <si>
    <t>1. กรณีของภาคปฏิบัติช่องรวมชั่วโมงปฏิบัติต่อสัปดาห์ต้องแปลงเป็นชั่วโมงบรรยายต่อสัปดาห์ โดยนำ 1.5</t>
  </si>
  <si>
    <t>อาจารย์ (ข้าราชการ).........คน</t>
  </si>
  <si>
    <t xml:space="preserve">   ไปหารชั่วโมงปฏิบัติ</t>
  </si>
  <si>
    <t>อาจารย์ (พนักงานมหาวิทยาลัย) .........คน</t>
  </si>
  <si>
    <t>อาจารย์ (พนักงานราชการ)...........คน</t>
  </si>
  <si>
    <t xml:space="preserve">   ระดับปริญญาตรี หรือต่ำกว่า</t>
  </si>
  <si>
    <t>อาจารย์ (อัตราจ้าง) .....................คน</t>
  </si>
  <si>
    <t>3. จำนวนอาจารย์ที่พึงมีต่อภาคการศึกษา =</t>
  </si>
  <si>
    <t xml:space="preserve">   ระดับบัณฑิตศึกษา</t>
  </si>
  <si>
    <t>9*</t>
  </si>
  <si>
    <t>3*</t>
  </si>
  <si>
    <t>รวมชั่วโมงบรรยายต่อภาคการศึกษา(6)+รวมชั่วโมงปฏิบัติต่อการศึกษา(9)</t>
  </si>
  <si>
    <r>
      <t>2. จำนวนอาจารย์ที่พึงมี</t>
    </r>
    <r>
      <rPr>
        <b/>
        <sz val="16"/>
        <color rgb="FFFF0000"/>
        <rFont val="TH SarabunPSK"/>
        <family val="2"/>
      </rPr>
      <t>ต่อภาคการศึกษา</t>
    </r>
    <r>
      <rPr>
        <sz val="16"/>
        <color theme="1"/>
        <rFont val="TH SarabunPSK"/>
        <family val="2"/>
      </rPr>
      <t xml:space="preserve"> = </t>
    </r>
  </si>
  <si>
    <t>หลักสูตรใหม่ ทันตแพทยศาสตร์ สำนักวิชาแพทยศาสตร์</t>
  </si>
  <si>
    <r>
      <t>รวมชั่วโมงบรรยาย</t>
    </r>
    <r>
      <rPr>
        <b/>
        <sz val="16"/>
        <color rgb="FFFF0000"/>
        <rFont val="TH SarabunPSK"/>
        <family val="2"/>
      </rPr>
      <t>ต่อภาคการศึกษา</t>
    </r>
    <r>
      <rPr>
        <sz val="16"/>
        <color theme="1"/>
        <rFont val="TH SarabunPSK"/>
        <family val="2"/>
      </rPr>
      <t>(6)+รวมชั่วโมงปฏิบัติ</t>
    </r>
    <r>
      <rPr>
        <b/>
        <sz val="16"/>
        <color rgb="FFFF0000"/>
        <rFont val="TH SarabunPSK"/>
        <family val="2"/>
      </rPr>
      <t>ต่อภาคการศึกษา</t>
    </r>
    <r>
      <rPr>
        <sz val="16"/>
        <color theme="1"/>
        <rFont val="TH SarabunPSK"/>
        <family val="2"/>
      </rPr>
      <t>(9)</t>
    </r>
  </si>
  <si>
    <t>ตัวหาร 30   มาจากคณะกรรมการของ สกอ. เป็นผู้กำหนดให้ใช้ทั้งประเภท ทวิภาคและไตรภาค</t>
  </si>
  <si>
    <r>
      <t xml:space="preserve">ตามกรณีตัวอย่าง  จำนวนอาจารย์ที่คำนวณได้ต่ำกว่าเกณฑ์สัดส่วนอาจารย์ต่อนักศึกษาทันตแพทย์  ทาง สกอ. ให้หมายเหตุในท้ายตารางว่า  </t>
    </r>
    <r>
      <rPr>
        <b/>
        <u/>
        <sz val="16"/>
        <color rgb="FF0000FF"/>
        <rFont val="TH SarabunPSK"/>
        <family val="2"/>
      </rPr>
      <t>สัดส่วนอาจารย์ต่อนักศึกษาทันตแพทย์ สำนักงบประมาณได้กำหนดไว้ในอัตรา 1:6</t>
    </r>
  </si>
  <si>
    <r>
      <t xml:space="preserve">และกรณีของหลักสูตรใหม่ซึ่งปัจจุบันยังไม่ได้กำหนดโครงสร้างหลักสูตรแยกเป็นรายวิชาได้นั้น  สกอ. แนะนำให้หมายเหตุท้ายตารางว่า </t>
    </r>
    <r>
      <rPr>
        <b/>
        <sz val="16"/>
        <color rgb="FF0000FF"/>
        <rFont val="TH SarabunPSK"/>
        <family val="2"/>
      </rPr>
      <t>ประมาณการจำนวนหน่วยกิตจากหลักสูตรใกล้เคียง  โดยใช้ยอดรวมจำนวนชั่วโมงบรรยายและชั่วโมงปฏิบัติทั้งปีเป็นฐานการคำนวณ</t>
    </r>
  </si>
  <si>
    <t>สัดส่วนอาจารย์ต่อนักศึกษาทันตแพทย์ สำนักงบประมาณได้กำหนดไว้ในอัตรา 1:6</t>
  </si>
  <si>
    <r>
      <rPr>
        <u/>
        <sz val="11"/>
        <color rgb="FF0000FF"/>
        <rFont val="Calibri"/>
        <family val="2"/>
        <scheme val="minor"/>
      </rPr>
      <t>หมายเหตุ</t>
    </r>
    <r>
      <rPr>
        <sz val="11"/>
        <color rgb="FF0000FF"/>
        <rFont val="Calibri"/>
        <family val="2"/>
        <scheme val="minor"/>
      </rPr>
      <t xml:space="preserve">  สัดส่วนอาจารย์ต่อนักศึกษาทันตแพทย์ สำนักงบประมาณได้กำหนดไว้ในอัตรา 1:6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</si>
</sst>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#,##0;;\-"/>
    <numFmt numFmtId="165" formatCode="0;;\-"/>
  </numFmts>
  <fonts count="55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0"/>
      <name val="Arial"/>
      <family val="2"/>
    </font>
    <font>
      <sz val="14"/>
      <name val="BrowalliaUPC"/>
      <family val="2"/>
    </font>
    <font>
      <sz val="14"/>
      <color indexed="8"/>
      <name val="Cordia New"/>
      <family val="2"/>
    </font>
    <font>
      <sz val="11"/>
      <color theme="1"/>
      <name val="Calibri"/>
      <family val="2"/>
      <charset val="222"/>
      <scheme val="minor"/>
    </font>
    <font>
      <sz val="10"/>
      <color indexed="8"/>
      <name val="MS Sans Serif"/>
      <family val="2"/>
      <charset val="222"/>
    </font>
    <font>
      <sz val="14"/>
      <color theme="1"/>
      <name val="Cordia New"/>
      <family val="2"/>
    </font>
    <font>
      <b/>
      <sz val="14"/>
      <color theme="1"/>
      <name val="Cordia New"/>
      <family val="2"/>
    </font>
    <font>
      <sz val="10"/>
      <name val="Arial"/>
      <family val="2"/>
    </font>
    <font>
      <sz val="14"/>
      <name val="BrowalliaUPC"/>
      <family val="2"/>
    </font>
    <font>
      <sz val="16"/>
      <color theme="1"/>
      <name val="Cordia New"/>
      <family val="2"/>
    </font>
    <font>
      <b/>
      <sz val="16"/>
      <color theme="1"/>
      <name val="Cordia New"/>
      <family val="2"/>
    </font>
    <font>
      <sz val="11"/>
      <color theme="1"/>
      <name val="Cordia New"/>
      <family val="2"/>
    </font>
    <font>
      <sz val="15"/>
      <name val="Cordia New"/>
      <family val="2"/>
    </font>
    <font>
      <b/>
      <sz val="15"/>
      <name val="Cordia New"/>
      <family val="2"/>
    </font>
    <font>
      <sz val="12"/>
      <color theme="1"/>
      <name val="TH SarabunPSK"/>
      <family val="2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b/>
      <sz val="14"/>
      <color indexed="8"/>
      <name val="Cordia New"/>
      <family val="2"/>
    </font>
    <font>
      <sz val="10"/>
      <name val="Arial"/>
      <family val="2"/>
    </font>
    <font>
      <sz val="14"/>
      <name val="BrowalliaUPC"/>
      <family val="2"/>
    </font>
    <font>
      <sz val="10"/>
      <color indexed="8"/>
      <name val="MS Sans Serif"/>
      <family val="2"/>
      <charset val="222"/>
    </font>
    <font>
      <sz val="15"/>
      <color theme="1"/>
      <name val="Cordia New"/>
      <family val="2"/>
    </font>
    <font>
      <sz val="14"/>
      <color theme="1"/>
      <name val="Calibri"/>
      <family val="2"/>
      <charset val="222"/>
      <scheme val="minor"/>
    </font>
    <font>
      <b/>
      <sz val="14"/>
      <color theme="1"/>
      <name val="Calibri"/>
      <family val="2"/>
      <charset val="222"/>
      <scheme val="minor"/>
    </font>
    <font>
      <b/>
      <sz val="16"/>
      <color indexed="8"/>
      <name val="Cordia New"/>
      <family val="2"/>
    </font>
    <font>
      <sz val="16"/>
      <color indexed="8"/>
      <name val="Cordia New"/>
      <family val="2"/>
    </font>
    <font>
      <b/>
      <sz val="16"/>
      <name val="Cordia New"/>
      <family val="2"/>
    </font>
    <font>
      <b/>
      <sz val="14"/>
      <color theme="1"/>
      <name val="TH Niramit AS"/>
    </font>
    <font>
      <sz val="14"/>
      <color theme="1"/>
      <name val="TH Niramit AS"/>
    </font>
    <font>
      <sz val="12"/>
      <color theme="1"/>
      <name val="TH Niramit AS"/>
    </font>
    <font>
      <b/>
      <sz val="12"/>
      <color theme="1"/>
      <name val="TH Niramit AS"/>
    </font>
    <font>
      <b/>
      <u/>
      <sz val="12"/>
      <color theme="1"/>
      <name val="TH Niramit AS"/>
    </font>
    <font>
      <b/>
      <sz val="11"/>
      <color theme="1"/>
      <name val="TH Niramit AS"/>
    </font>
    <font>
      <b/>
      <u/>
      <sz val="11"/>
      <color theme="1"/>
      <name val="TH Niramit AS"/>
    </font>
    <font>
      <sz val="11"/>
      <color theme="1"/>
      <name val="TH Niramit AS"/>
    </font>
    <font>
      <sz val="11"/>
      <color theme="1"/>
      <name val="TH SarabunPSK"/>
      <family val="2"/>
    </font>
    <font>
      <sz val="16"/>
      <color theme="1"/>
      <name val="TH Niramit AS"/>
    </font>
    <font>
      <b/>
      <sz val="16"/>
      <color theme="1"/>
      <name val="TH Niramit AS"/>
    </font>
    <font>
      <b/>
      <sz val="16"/>
      <name val="TH Niramit AS"/>
    </font>
    <font>
      <b/>
      <sz val="14"/>
      <color indexed="8"/>
      <name val="TH Niramit AS"/>
    </font>
    <font>
      <sz val="14"/>
      <color indexed="8"/>
      <name val="TH Niramit AS"/>
    </font>
    <font>
      <b/>
      <sz val="12"/>
      <color rgb="FFFF0000"/>
      <name val="TH Niramit AS"/>
    </font>
    <font>
      <u/>
      <sz val="16"/>
      <color theme="1"/>
      <name val="TH SarabunPSK"/>
      <family val="2"/>
    </font>
    <font>
      <b/>
      <sz val="16"/>
      <color rgb="FFFF0000"/>
      <name val="TH SarabunPSK"/>
      <family val="2"/>
    </font>
    <font>
      <b/>
      <u/>
      <sz val="16"/>
      <color rgb="FF0000FF"/>
      <name val="TH SarabunPSK"/>
      <family val="2"/>
    </font>
    <font>
      <b/>
      <sz val="16"/>
      <color rgb="FF0000FF"/>
      <name val="TH SarabunPSK"/>
      <family val="2"/>
    </font>
    <font>
      <b/>
      <sz val="12"/>
      <color rgb="FF0000FF"/>
      <name val="TH Niramit AS"/>
    </font>
    <font>
      <b/>
      <sz val="14"/>
      <color rgb="FF0000FF"/>
      <name val="TH Niramit AS"/>
    </font>
    <font>
      <sz val="12"/>
      <color rgb="FF0000FF"/>
      <name val="TH Niramit AS"/>
    </font>
    <font>
      <b/>
      <sz val="14"/>
      <color rgb="FF0000FF"/>
      <name val="TH SarabunPSK"/>
      <family val="2"/>
    </font>
    <font>
      <u/>
      <sz val="11"/>
      <color rgb="FF0000FF"/>
      <name val="Calibri"/>
      <family val="2"/>
      <scheme val="minor"/>
    </font>
    <font>
      <sz val="11"/>
      <color rgb="FF0000FF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39997558519241921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</borders>
  <cellStyleXfs count="14">
    <xf numFmtId="0" fontId="0" fillId="0" borderId="0"/>
    <xf numFmtId="0" fontId="3" fillId="0" borderId="0"/>
    <xf numFmtId="0" fontId="4" fillId="0" borderId="0"/>
    <xf numFmtId="0" fontId="6" fillId="0" borderId="0"/>
    <xf numFmtId="0" fontId="10" fillId="0" borderId="0"/>
    <xf numFmtId="0" fontId="11" fillId="0" borderId="0"/>
    <xf numFmtId="0" fontId="7" fillId="0" borderId="0"/>
    <xf numFmtId="0" fontId="21" fillId="0" borderId="0"/>
    <xf numFmtId="0" fontId="22" fillId="0" borderId="0"/>
    <xf numFmtId="0" fontId="23" fillId="0" borderId="0"/>
    <xf numFmtId="0" fontId="3" fillId="0" borderId="0"/>
    <xf numFmtId="0" fontId="4" fillId="0" borderId="0"/>
    <xf numFmtId="43" fontId="21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34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Continuous"/>
    </xf>
    <xf numFmtId="0" fontId="1" fillId="0" borderId="10" xfId="0" applyFont="1" applyBorder="1"/>
    <xf numFmtId="0" fontId="8" fillId="0" borderId="0" xfId="0" applyFont="1"/>
    <xf numFmtId="0" fontId="9" fillId="0" borderId="10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12" fillId="0" borderId="0" xfId="0" applyFont="1"/>
    <xf numFmtId="0" fontId="14" fillId="0" borderId="0" xfId="0" applyFont="1"/>
    <xf numFmtId="0" fontId="13" fillId="0" borderId="10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 wrapText="1"/>
    </xf>
    <xf numFmtId="0" fontId="17" fillId="0" borderId="0" xfId="0" applyFont="1"/>
    <xf numFmtId="0" fontId="18" fillId="0" borderId="2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14" fillId="0" borderId="0" xfId="0" applyFont="1"/>
    <xf numFmtId="0" fontId="18" fillId="0" borderId="10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/>
    </xf>
    <xf numFmtId="3" fontId="5" fillId="3" borderId="5" xfId="2" applyNumberFormat="1" applyFont="1" applyFill="1" applyBorder="1" applyAlignment="1">
      <alignment horizontal="center" vertical="center"/>
    </xf>
    <xf numFmtId="3" fontId="5" fillId="0" borderId="6" xfId="2" applyNumberFormat="1" applyFont="1" applyFill="1" applyBorder="1" applyAlignment="1">
      <alignment horizontal="center" vertical="center"/>
    </xf>
    <xf numFmtId="0" fontId="8" fillId="0" borderId="6" xfId="0" applyFont="1" applyBorder="1"/>
    <xf numFmtId="0" fontId="8" fillId="0" borderId="6" xfId="0" applyFont="1" applyBorder="1" applyAlignment="1">
      <alignment horizontal="right" vertical="center"/>
    </xf>
    <xf numFmtId="0" fontId="13" fillId="0" borderId="6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 wrapText="1"/>
    </xf>
    <xf numFmtId="164" fontId="15" fillId="0" borderId="6" xfId="1" applyNumberFormat="1" applyFont="1" applyFill="1" applyBorder="1"/>
    <xf numFmtId="0" fontId="24" fillId="0" borderId="6" xfId="0" applyFont="1" applyBorder="1"/>
    <xf numFmtId="3" fontId="5" fillId="3" borderId="6" xfId="2" applyNumberFormat="1" applyFont="1" applyFill="1" applyBorder="1" applyAlignment="1">
      <alignment horizontal="center" vertical="center"/>
    </xf>
    <xf numFmtId="3" fontId="5" fillId="4" borderId="6" xfId="2" applyNumberFormat="1" applyFont="1" applyFill="1" applyBorder="1" applyAlignment="1">
      <alignment horizontal="center" vertical="center"/>
    </xf>
    <xf numFmtId="0" fontId="12" fillId="0" borderId="6" xfId="0" applyFont="1" applyBorder="1"/>
    <xf numFmtId="0" fontId="14" fillId="0" borderId="6" xfId="0" applyFont="1" applyBorder="1"/>
    <xf numFmtId="3" fontId="20" fillId="3" borderId="6" xfId="2" applyNumberFormat="1" applyFont="1" applyFill="1" applyBorder="1" applyAlignment="1">
      <alignment horizontal="left" vertical="center"/>
    </xf>
    <xf numFmtId="0" fontId="18" fillId="0" borderId="0" xfId="0" applyFont="1" applyAlignment="1">
      <alignment horizontal="right"/>
    </xf>
    <xf numFmtId="0" fontId="19" fillId="0" borderId="0" xfId="0" applyFont="1"/>
    <xf numFmtId="164" fontId="15" fillId="0" borderId="6" xfId="1" applyNumberFormat="1" applyFont="1" applyFill="1" applyBorder="1" applyAlignment="1">
      <alignment horizontal="center"/>
    </xf>
    <xf numFmtId="0" fontId="5" fillId="4" borderId="6" xfId="5" applyFont="1" applyFill="1" applyBorder="1" applyAlignment="1">
      <alignment horizontal="center" vertical="center"/>
    </xf>
    <xf numFmtId="0" fontId="8" fillId="0" borderId="6" xfId="0" applyFont="1" applyBorder="1" applyAlignment="1">
      <alignment horizontal="center"/>
    </xf>
    <xf numFmtId="0" fontId="8" fillId="0" borderId="6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164" fontId="13" fillId="2" borderId="11" xfId="0" applyNumberFormat="1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2" fillId="0" borderId="6" xfId="0" applyFont="1" applyBorder="1" applyAlignment="1">
      <alignment horizontal="center" vertical="center"/>
    </xf>
    <xf numFmtId="3" fontId="20" fillId="3" borderId="19" xfId="2" applyNumberFormat="1" applyFont="1" applyFill="1" applyBorder="1" applyAlignment="1">
      <alignment horizontal="left" vertical="center"/>
    </xf>
    <xf numFmtId="3" fontId="20" fillId="3" borderId="20" xfId="2" applyNumberFormat="1" applyFont="1" applyFill="1" applyBorder="1" applyAlignment="1">
      <alignment horizontal="left" vertical="center"/>
    </xf>
    <xf numFmtId="3" fontId="5" fillId="0" borderId="21" xfId="2" applyNumberFormat="1" applyFont="1" applyFill="1" applyBorder="1" applyAlignment="1">
      <alignment horizontal="left" vertical="center"/>
    </xf>
    <xf numFmtId="3" fontId="5" fillId="0" borderId="22" xfId="2" applyNumberFormat="1" applyFont="1" applyFill="1" applyBorder="1" applyAlignment="1">
      <alignment horizontal="left" vertical="center"/>
    </xf>
    <xf numFmtId="3" fontId="20" fillId="3" borderId="21" xfId="2" applyNumberFormat="1" applyFont="1" applyFill="1" applyBorder="1" applyAlignment="1">
      <alignment horizontal="left" vertical="center"/>
    </xf>
    <xf numFmtId="3" fontId="20" fillId="3" borderId="22" xfId="2" applyNumberFormat="1" applyFont="1" applyFill="1" applyBorder="1" applyAlignment="1">
      <alignment horizontal="left" vertical="center"/>
    </xf>
    <xf numFmtId="3" fontId="5" fillId="4" borderId="21" xfId="2" applyNumberFormat="1" applyFont="1" applyFill="1" applyBorder="1" applyAlignment="1">
      <alignment horizontal="left" vertical="center"/>
    </xf>
    <xf numFmtId="3" fontId="5" fillId="4" borderId="22" xfId="2" applyNumberFormat="1" applyFont="1" applyFill="1" applyBorder="1" applyAlignment="1">
      <alignment horizontal="left" vertical="center"/>
    </xf>
    <xf numFmtId="3" fontId="20" fillId="0" borderId="21" xfId="2" applyNumberFormat="1" applyFont="1" applyFill="1" applyBorder="1" applyAlignment="1">
      <alignment horizontal="left" vertical="center"/>
    </xf>
    <xf numFmtId="3" fontId="20" fillId="0" borderId="22" xfId="2" applyNumberFormat="1" applyFont="1" applyFill="1" applyBorder="1" applyAlignment="1">
      <alignment horizontal="left" vertical="center"/>
    </xf>
    <xf numFmtId="0" fontId="14" fillId="0" borderId="21" xfId="0" applyFont="1" applyBorder="1" applyAlignment="1">
      <alignment horizontal="left"/>
    </xf>
    <xf numFmtId="0" fontId="14" fillId="0" borderId="22" xfId="0" applyFont="1" applyBorder="1" applyAlignment="1">
      <alignment horizontal="left"/>
    </xf>
    <xf numFmtId="164" fontId="13" fillId="2" borderId="29" xfId="0" applyNumberFormat="1" applyFont="1" applyFill="1" applyBorder="1" applyAlignment="1">
      <alignment horizontal="left"/>
    </xf>
    <xf numFmtId="164" fontId="13" fillId="2" borderId="30" xfId="0" applyNumberFormat="1" applyFont="1" applyFill="1" applyBorder="1" applyAlignment="1">
      <alignment horizontal="left"/>
    </xf>
    <xf numFmtId="0" fontId="8" fillId="0" borderId="0" xfId="0" applyFont="1" applyBorder="1"/>
    <xf numFmtId="0" fontId="12" fillId="0" borderId="0" xfId="0" applyFont="1" applyBorder="1"/>
    <xf numFmtId="3" fontId="5" fillId="3" borderId="5" xfId="5" applyNumberFormat="1" applyFont="1" applyFill="1" applyBorder="1" applyAlignment="1">
      <alignment horizontal="center" vertical="center"/>
    </xf>
    <xf numFmtId="164" fontId="13" fillId="0" borderId="0" xfId="0" applyNumberFormat="1" applyFont="1" applyFill="1" applyBorder="1" applyAlignment="1">
      <alignment horizontal="left"/>
    </xf>
    <xf numFmtId="164" fontId="13" fillId="0" borderId="0" xfId="0" applyNumberFormat="1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3" fontId="5" fillId="0" borderId="8" xfId="2" applyNumberFormat="1" applyFont="1" applyFill="1" applyBorder="1" applyAlignment="1">
      <alignment horizontal="center" vertical="center"/>
    </xf>
    <xf numFmtId="0" fontId="9" fillId="0" borderId="0" xfId="0" applyFont="1" applyBorder="1"/>
    <xf numFmtId="0" fontId="25" fillId="0" borderId="0" xfId="0" applyFont="1"/>
    <xf numFmtId="0" fontId="18" fillId="0" borderId="0" xfId="0" applyFont="1" applyAlignment="1">
      <alignment horizontal="centerContinuous"/>
    </xf>
    <xf numFmtId="0" fontId="19" fillId="0" borderId="0" xfId="0" applyFont="1" applyAlignment="1">
      <alignment horizontal="centerContinuous"/>
    </xf>
    <xf numFmtId="0" fontId="19" fillId="0" borderId="5" xfId="0" applyFont="1" applyBorder="1" applyAlignment="1">
      <alignment horizontal="center"/>
    </xf>
    <xf numFmtId="0" fontId="19" fillId="0" borderId="5" xfId="0" applyFont="1" applyBorder="1"/>
    <xf numFmtId="0" fontId="19" fillId="0" borderId="11" xfId="0" applyFont="1" applyBorder="1" applyAlignment="1">
      <alignment horizontal="center"/>
    </xf>
    <xf numFmtId="0" fontId="19" fillId="0" borderId="11" xfId="0" applyFont="1" applyBorder="1"/>
    <xf numFmtId="0" fontId="19" fillId="0" borderId="10" xfId="0" applyFont="1" applyBorder="1" applyAlignment="1">
      <alignment vertical="center"/>
    </xf>
    <xf numFmtId="0" fontId="9" fillId="0" borderId="0" xfId="0" applyFont="1" applyBorder="1" applyAlignment="1">
      <alignment horizontal="left"/>
    </xf>
    <xf numFmtId="3" fontId="5" fillId="3" borderId="20" xfId="2" applyNumberFormat="1" applyFont="1" applyFill="1" applyBorder="1" applyAlignment="1">
      <alignment horizontal="left"/>
    </xf>
    <xf numFmtId="3" fontId="5" fillId="0" borderId="22" xfId="2" applyNumberFormat="1" applyFont="1" applyFill="1" applyBorder="1" applyAlignment="1">
      <alignment horizontal="left"/>
    </xf>
    <xf numFmtId="3" fontId="5" fillId="0" borderId="6" xfId="2" applyNumberFormat="1" applyFont="1" applyFill="1" applyBorder="1" applyAlignment="1">
      <alignment horizontal="center"/>
    </xf>
    <xf numFmtId="3" fontId="5" fillId="3" borderId="22" xfId="2" applyNumberFormat="1" applyFont="1" applyFill="1" applyBorder="1" applyAlignment="1">
      <alignment horizontal="left"/>
    </xf>
    <xf numFmtId="0" fontId="5" fillId="0" borderId="22" xfId="2" applyFont="1" applyFill="1" applyBorder="1" applyAlignment="1">
      <alignment horizontal="left"/>
    </xf>
    <xf numFmtId="0" fontId="5" fillId="0" borderId="6" xfId="2" applyFont="1" applyFill="1" applyBorder="1" applyAlignment="1">
      <alignment horizontal="center"/>
    </xf>
    <xf numFmtId="0" fontId="15" fillId="0" borderId="22" xfId="4" applyFont="1" applyBorder="1" applyAlignment="1">
      <alignment horizontal="left" indent="1"/>
    </xf>
    <xf numFmtId="0" fontId="16" fillId="5" borderId="22" xfId="4" applyFont="1" applyFill="1" applyBorder="1" applyAlignment="1">
      <alignment horizontal="left"/>
    </xf>
    <xf numFmtId="0" fontId="16" fillId="5" borderId="6" xfId="4" applyFont="1" applyFill="1" applyBorder="1" applyAlignment="1">
      <alignment horizontal="center"/>
    </xf>
    <xf numFmtId="3" fontId="5" fillId="3" borderId="15" xfId="2" applyNumberFormat="1" applyFont="1" applyFill="1" applyBorder="1" applyAlignment="1">
      <alignment horizontal="left"/>
    </xf>
    <xf numFmtId="3" fontId="5" fillId="0" borderId="21" xfId="2" applyNumberFormat="1" applyFont="1" applyFill="1" applyBorder="1" applyAlignment="1">
      <alignment horizontal="left"/>
    </xf>
    <xf numFmtId="3" fontId="20" fillId="0" borderId="21" xfId="2" applyNumberFormat="1" applyFont="1" applyFill="1" applyBorder="1" applyAlignment="1">
      <alignment horizontal="left"/>
    </xf>
    <xf numFmtId="0" fontId="5" fillId="0" borderId="21" xfId="2" applyFont="1" applyFill="1" applyBorder="1" applyAlignment="1">
      <alignment horizontal="left"/>
    </xf>
    <xf numFmtId="0" fontId="20" fillId="0" borderId="21" xfId="2" applyFont="1" applyFill="1" applyBorder="1" applyAlignment="1">
      <alignment horizontal="left"/>
    </xf>
    <xf numFmtId="0" fontId="15" fillId="0" borderId="21" xfId="4" applyFont="1" applyBorder="1" applyAlignment="1">
      <alignment horizontal="left" indent="1"/>
    </xf>
    <xf numFmtId="0" fontId="16" fillId="5" borderId="21" xfId="4" applyFont="1" applyFill="1" applyBorder="1" applyAlignment="1">
      <alignment horizontal="left"/>
    </xf>
    <xf numFmtId="0" fontId="15" fillId="0" borderId="29" xfId="4" applyFont="1" applyBorder="1" applyAlignment="1">
      <alignment horizontal="left" indent="1"/>
    </xf>
    <xf numFmtId="3" fontId="20" fillId="3" borderId="21" xfId="2" applyNumberFormat="1" applyFont="1" applyFill="1" applyBorder="1" applyAlignment="1">
      <alignment horizontal="left"/>
    </xf>
    <xf numFmtId="3" fontId="20" fillId="3" borderId="15" xfId="2" applyNumberFormat="1" applyFont="1" applyFill="1" applyBorder="1" applyAlignment="1">
      <alignment horizontal="left"/>
    </xf>
    <xf numFmtId="3" fontId="20" fillId="3" borderId="15" xfId="2" applyNumberFormat="1" applyFont="1" applyFill="1" applyBorder="1" applyAlignment="1">
      <alignment horizontal="center"/>
    </xf>
    <xf numFmtId="3" fontId="20" fillId="3" borderId="6" xfId="2" applyNumberFormat="1" applyFont="1" applyFill="1" applyBorder="1" applyAlignment="1">
      <alignment horizontal="center"/>
    </xf>
    <xf numFmtId="0" fontId="12" fillId="0" borderId="7" xfId="0" applyFont="1" applyBorder="1" applyAlignment="1">
      <alignment horizontal="center"/>
    </xf>
    <xf numFmtId="0" fontId="13" fillId="0" borderId="6" xfId="0" applyFont="1" applyBorder="1"/>
    <xf numFmtId="3" fontId="13" fillId="5" borderId="8" xfId="0" applyNumberFormat="1" applyFont="1" applyFill="1" applyBorder="1" applyAlignment="1">
      <alignment horizontal="center"/>
    </xf>
    <xf numFmtId="3" fontId="20" fillId="3" borderId="5" xfId="2" applyNumberFormat="1" applyFont="1" applyFill="1" applyBorder="1" applyAlignment="1">
      <alignment horizontal="center"/>
    </xf>
    <xf numFmtId="3" fontId="20" fillId="3" borderId="11" xfId="2" applyNumberFormat="1" applyFont="1" applyFill="1" applyBorder="1" applyAlignment="1">
      <alignment horizontal="center"/>
    </xf>
    <xf numFmtId="0" fontId="19" fillId="0" borderId="0" xfId="0" applyFont="1" applyBorder="1"/>
    <xf numFmtId="0" fontId="17" fillId="0" borderId="6" xfId="0" applyFont="1" applyBorder="1"/>
    <xf numFmtId="0" fontId="18" fillId="0" borderId="10" xfId="0" applyFont="1" applyBorder="1" applyAlignment="1">
      <alignment horizontal="center" vertical="center"/>
    </xf>
    <xf numFmtId="0" fontId="25" fillId="0" borderId="0" xfId="0" applyFont="1" applyAlignment="1">
      <alignment horizontal="center"/>
    </xf>
    <xf numFmtId="165" fontId="5" fillId="0" borderId="6" xfId="2" applyNumberFormat="1" applyFont="1" applyFill="1" applyBorder="1" applyAlignment="1">
      <alignment horizontal="center" vertical="center"/>
    </xf>
    <xf numFmtId="165" fontId="13" fillId="0" borderId="6" xfId="0" applyNumberFormat="1" applyFont="1" applyBorder="1" applyAlignment="1">
      <alignment horizontal="center" vertical="center"/>
    </xf>
    <xf numFmtId="165" fontId="12" fillId="0" borderId="6" xfId="0" applyNumberFormat="1" applyFont="1" applyBorder="1" applyAlignment="1">
      <alignment horizontal="center" vertical="center" wrapText="1"/>
    </xf>
    <xf numFmtId="165" fontId="12" fillId="0" borderId="6" xfId="0" applyNumberFormat="1" applyFont="1" applyBorder="1" applyAlignment="1">
      <alignment horizontal="center" vertical="center"/>
    </xf>
    <xf numFmtId="3" fontId="5" fillId="0" borderId="26" xfId="2" applyNumberFormat="1" applyFont="1" applyFill="1" applyBorder="1" applyAlignment="1">
      <alignment horizontal="left" vertical="center"/>
    </xf>
    <xf numFmtId="3" fontId="5" fillId="0" borderId="7" xfId="2" applyNumberFormat="1" applyFont="1" applyFill="1" applyBorder="1" applyAlignment="1">
      <alignment horizontal="center" vertical="center"/>
    </xf>
    <xf numFmtId="165" fontId="5" fillId="0" borderId="6" xfId="2" applyNumberFormat="1" applyFont="1" applyFill="1" applyBorder="1" applyAlignment="1">
      <alignment horizontal="center"/>
    </xf>
    <xf numFmtId="0" fontId="13" fillId="0" borderId="6" xfId="0" applyFont="1" applyBorder="1" applyAlignment="1">
      <alignment horizontal="center"/>
    </xf>
    <xf numFmtId="3" fontId="13" fillId="0" borderId="6" xfId="0" applyNumberFormat="1" applyFont="1" applyBorder="1" applyAlignment="1">
      <alignment horizontal="center"/>
    </xf>
    <xf numFmtId="165" fontId="13" fillId="0" borderId="6" xfId="0" applyNumberFormat="1" applyFont="1" applyBorder="1" applyAlignment="1">
      <alignment horizontal="center"/>
    </xf>
    <xf numFmtId="0" fontId="13" fillId="0" borderId="7" xfId="0" applyFont="1" applyBorder="1" applyAlignment="1">
      <alignment horizontal="center"/>
    </xf>
    <xf numFmtId="165" fontId="12" fillId="0" borderId="7" xfId="0" applyNumberFormat="1" applyFont="1" applyBorder="1" applyAlignment="1">
      <alignment horizontal="center"/>
    </xf>
    <xf numFmtId="0" fontId="14" fillId="0" borderId="25" xfId="0" applyFont="1" applyBorder="1" applyAlignment="1">
      <alignment horizontal="left"/>
    </xf>
    <xf numFmtId="3" fontId="27" fillId="3" borderId="15" xfId="2" applyNumberFormat="1" applyFont="1" applyFill="1" applyBorder="1" applyAlignment="1">
      <alignment horizontal="center"/>
    </xf>
    <xf numFmtId="3" fontId="27" fillId="3" borderId="6" xfId="2" applyNumberFormat="1" applyFont="1" applyFill="1" applyBorder="1" applyAlignment="1">
      <alignment horizontal="center"/>
    </xf>
    <xf numFmtId="3" fontId="27" fillId="3" borderId="5" xfId="2" applyNumberFormat="1" applyFont="1" applyFill="1" applyBorder="1" applyAlignment="1">
      <alignment horizontal="center" vertical="center"/>
    </xf>
    <xf numFmtId="3" fontId="27" fillId="3" borderId="6" xfId="2" applyNumberFormat="1" applyFont="1" applyFill="1" applyBorder="1" applyAlignment="1">
      <alignment horizontal="center" vertical="center"/>
    </xf>
    <xf numFmtId="0" fontId="28" fillId="4" borderId="6" xfId="5" applyFont="1" applyFill="1" applyBorder="1" applyAlignment="1">
      <alignment horizontal="center" vertical="center"/>
    </xf>
    <xf numFmtId="165" fontId="28" fillId="0" borderId="6" xfId="2" applyNumberFormat="1" applyFont="1" applyFill="1" applyBorder="1" applyAlignment="1">
      <alignment horizontal="center" vertical="center"/>
    </xf>
    <xf numFmtId="3" fontId="27" fillId="3" borderId="5" xfId="2" applyNumberFormat="1" applyFont="1" applyFill="1" applyBorder="1" applyAlignment="1">
      <alignment horizontal="center"/>
    </xf>
    <xf numFmtId="165" fontId="27" fillId="0" borderId="6" xfId="2" applyNumberFormat="1" applyFont="1" applyFill="1" applyBorder="1" applyAlignment="1">
      <alignment horizontal="center"/>
    </xf>
    <xf numFmtId="0" fontId="29" fillId="5" borderId="6" xfId="4" applyFont="1" applyFill="1" applyBorder="1" applyAlignment="1">
      <alignment horizontal="center"/>
    </xf>
    <xf numFmtId="3" fontId="27" fillId="3" borderId="11" xfId="2" applyNumberFormat="1" applyFont="1" applyFill="1" applyBorder="1" applyAlignment="1">
      <alignment horizontal="center"/>
    </xf>
    <xf numFmtId="0" fontId="32" fillId="0" borderId="0" xfId="0" applyFont="1"/>
    <xf numFmtId="0" fontId="33" fillId="0" borderId="0" xfId="0" applyFont="1" applyAlignment="1">
      <alignment horizontal="centerContinuous"/>
    </xf>
    <xf numFmtId="0" fontId="32" fillId="0" borderId="0" xfId="0" applyFont="1" applyAlignment="1">
      <alignment horizontal="centerContinuous"/>
    </xf>
    <xf numFmtId="0" fontId="33" fillId="0" borderId="2" xfId="0" applyFont="1" applyBorder="1" applyAlignment="1">
      <alignment horizontal="center"/>
    </xf>
    <xf numFmtId="0" fontId="33" fillId="0" borderId="2" xfId="0" applyFont="1" applyBorder="1" applyAlignment="1">
      <alignment horizontal="centerContinuous" vertical="center"/>
    </xf>
    <xf numFmtId="0" fontId="33" fillId="0" borderId="9" xfId="0" applyFont="1" applyBorder="1" applyAlignment="1">
      <alignment horizontal="center"/>
    </xf>
    <xf numFmtId="0" fontId="33" fillId="0" borderId="4" xfId="0" applyFont="1" applyBorder="1" applyAlignment="1">
      <alignment horizontal="centerContinuous" vertical="center"/>
    </xf>
    <xf numFmtId="0" fontId="33" fillId="0" borderId="9" xfId="0" applyFont="1" applyBorder="1"/>
    <xf numFmtId="49" fontId="33" fillId="0" borderId="4" xfId="0" applyNumberFormat="1" applyFont="1" applyBorder="1" applyAlignment="1">
      <alignment horizontal="center"/>
    </xf>
    <xf numFmtId="0" fontId="33" fillId="0" borderId="4" xfId="0" applyFont="1" applyBorder="1" applyAlignment="1">
      <alignment horizontal="center"/>
    </xf>
    <xf numFmtId="0" fontId="32" fillId="0" borderId="0" xfId="0" applyFont="1" applyBorder="1"/>
    <xf numFmtId="0" fontId="34" fillId="0" borderId="5" xfId="0" applyFont="1" applyBorder="1"/>
    <xf numFmtId="0" fontId="32" fillId="0" borderId="5" xfId="0" applyFont="1" applyBorder="1"/>
    <xf numFmtId="0" fontId="34" fillId="0" borderId="6" xfId="0" applyFont="1" applyBorder="1"/>
    <xf numFmtId="0" fontId="32" fillId="0" borderId="6" xfId="0" applyFont="1" applyBorder="1"/>
    <xf numFmtId="0" fontId="31" fillId="0" borderId="6" xfId="0" applyFont="1" applyBorder="1" applyAlignment="1">
      <alignment horizontal="center" wrapText="1"/>
    </xf>
    <xf numFmtId="0" fontId="31" fillId="0" borderId="6" xfId="0" applyFont="1" applyBorder="1" applyAlignment="1">
      <alignment horizontal="center" vertical="top" wrapText="1"/>
    </xf>
    <xf numFmtId="0" fontId="31" fillId="2" borderId="6" xfId="0" applyFont="1" applyFill="1" applyBorder="1" applyAlignment="1">
      <alignment horizontal="center" wrapText="1"/>
    </xf>
    <xf numFmtId="0" fontId="32" fillId="2" borderId="6" xfId="0" applyFont="1" applyFill="1" applyBorder="1"/>
    <xf numFmtId="0" fontId="30" fillId="0" borderId="6" xfId="0" applyFont="1" applyBorder="1" applyAlignment="1">
      <alignment horizontal="center" wrapText="1"/>
    </xf>
    <xf numFmtId="0" fontId="30" fillId="2" borderId="6" xfId="0" applyFont="1" applyFill="1" applyBorder="1" applyAlignment="1">
      <alignment horizontal="center" vertical="top" wrapText="1"/>
    </xf>
    <xf numFmtId="0" fontId="30" fillId="2" borderId="6" xfId="0" applyFont="1" applyFill="1" applyBorder="1" applyAlignment="1">
      <alignment horizontal="center" wrapText="1"/>
    </xf>
    <xf numFmtId="0" fontId="32" fillId="2" borderId="31" xfId="0" applyFont="1" applyFill="1" applyBorder="1" applyAlignment="1">
      <alignment horizontal="center"/>
    </xf>
    <xf numFmtId="0" fontId="33" fillId="0" borderId="0" xfId="0" applyFont="1" applyBorder="1" applyAlignment="1">
      <alignment horizontal="centerContinuous"/>
    </xf>
    <xf numFmtId="0" fontId="34" fillId="0" borderId="19" xfId="0" applyFont="1" applyBorder="1"/>
    <xf numFmtId="0" fontId="34" fillId="0" borderId="20" xfId="0" applyFont="1" applyBorder="1"/>
    <xf numFmtId="0" fontId="34" fillId="0" borderId="21" xfId="0" applyFont="1" applyBorder="1"/>
    <xf numFmtId="0" fontId="34" fillId="0" borderId="22" xfId="0" applyFont="1" applyBorder="1"/>
    <xf numFmtId="0" fontId="31" fillId="0" borderId="21" xfId="0" applyFont="1" applyBorder="1" applyAlignment="1">
      <alignment horizontal="center" wrapText="1"/>
    </xf>
    <xf numFmtId="0" fontId="31" fillId="0" borderId="22" xfId="0" applyFont="1" applyBorder="1" applyAlignment="1">
      <alignment wrapText="1"/>
    </xf>
    <xf numFmtId="0" fontId="31" fillId="0" borderId="22" xfId="0" applyFont="1" applyBorder="1" applyAlignment="1">
      <alignment horizontal="justify" wrapText="1"/>
    </xf>
    <xf numFmtId="0" fontId="31" fillId="2" borderId="21" xfId="0" applyFont="1" applyFill="1" applyBorder="1" applyAlignment="1">
      <alignment horizontal="center" wrapText="1"/>
    </xf>
    <xf numFmtId="0" fontId="31" fillId="2" borderId="22" xfId="0" applyFont="1" applyFill="1" applyBorder="1" applyAlignment="1">
      <alignment wrapText="1"/>
    </xf>
    <xf numFmtId="0" fontId="31" fillId="0" borderId="22" xfId="0" applyFont="1" applyBorder="1" applyAlignment="1">
      <alignment horizontal="justify" vertical="top" wrapText="1"/>
    </xf>
    <xf numFmtId="0" fontId="30" fillId="0" borderId="22" xfId="0" applyFont="1" applyBorder="1" applyAlignment="1">
      <alignment horizontal="center" wrapText="1"/>
    </xf>
    <xf numFmtId="0" fontId="31" fillId="0" borderId="21" xfId="0" applyFont="1" applyBorder="1" applyAlignment="1">
      <alignment horizontal="center" vertical="top" wrapText="1"/>
    </xf>
    <xf numFmtId="0" fontId="31" fillId="0" borderId="22" xfId="0" applyFont="1" applyBorder="1" applyAlignment="1">
      <alignment vertical="top" wrapText="1"/>
    </xf>
    <xf numFmtId="0" fontId="32" fillId="5" borderId="6" xfId="0" applyFont="1" applyFill="1" applyBorder="1"/>
    <xf numFmtId="0" fontId="30" fillId="5" borderId="6" xfId="0" applyFont="1" applyFill="1" applyBorder="1" applyAlignment="1">
      <alignment horizontal="center" vertical="top" wrapText="1"/>
    </xf>
    <xf numFmtId="0" fontId="17" fillId="5" borderId="6" xfId="0" applyFont="1" applyFill="1" applyBorder="1"/>
    <xf numFmtId="0" fontId="30" fillId="5" borderId="10" xfId="0" applyFont="1" applyFill="1" applyBorder="1" applyAlignment="1">
      <alignment horizontal="center" vertical="top" wrapText="1"/>
    </xf>
    <xf numFmtId="0" fontId="30" fillId="5" borderId="8" xfId="0" applyFont="1" applyFill="1" applyBorder="1" applyAlignment="1">
      <alignment horizontal="center" vertical="top" wrapText="1"/>
    </xf>
    <xf numFmtId="0" fontId="17" fillId="5" borderId="8" xfId="0" applyFont="1" applyFill="1" applyBorder="1"/>
    <xf numFmtId="0" fontId="32" fillId="5" borderId="8" xfId="0" applyFont="1" applyFill="1" applyBorder="1"/>
    <xf numFmtId="0" fontId="32" fillId="5" borderId="10" xfId="0" applyFont="1" applyFill="1" applyBorder="1"/>
    <xf numFmtId="0" fontId="37" fillId="0" borderId="22" xfId="0" applyFont="1" applyBorder="1" applyAlignment="1">
      <alignment horizontal="justify" vertical="top" wrapText="1"/>
    </xf>
    <xf numFmtId="0" fontId="37" fillId="0" borderId="22" xfId="0" applyFont="1" applyBorder="1" applyAlignment="1">
      <alignment vertical="top" wrapText="1"/>
    </xf>
    <xf numFmtId="0" fontId="34" fillId="0" borderId="5" xfId="0" applyFont="1" applyBorder="1" applyAlignment="1">
      <alignment vertical="top"/>
    </xf>
    <xf numFmtId="0" fontId="34" fillId="0" borderId="6" xfId="0" applyFont="1" applyBorder="1" applyAlignment="1">
      <alignment vertical="top"/>
    </xf>
    <xf numFmtId="0" fontId="0" fillId="0" borderId="0" xfId="0" applyAlignment="1">
      <alignment vertical="top"/>
    </xf>
    <xf numFmtId="0" fontId="34" fillId="0" borderId="21" xfId="0" applyFont="1" applyBorder="1" applyAlignment="1">
      <alignment vertical="top"/>
    </xf>
    <xf numFmtId="0" fontId="35" fillId="0" borderId="0" xfId="0" applyFont="1" applyAlignment="1">
      <alignment horizontal="centerContinuous" vertical="top"/>
    </xf>
    <xf numFmtId="0" fontId="36" fillId="0" borderId="5" xfId="0" applyFont="1" applyBorder="1" applyAlignment="1">
      <alignment vertical="top"/>
    </xf>
    <xf numFmtId="0" fontId="36" fillId="0" borderId="6" xfId="0" applyFont="1" applyBorder="1" applyAlignment="1">
      <alignment vertical="top"/>
    </xf>
    <xf numFmtId="0" fontId="36" fillId="0" borderId="22" xfId="0" applyFont="1" applyBorder="1" applyAlignment="1">
      <alignment vertical="top"/>
    </xf>
    <xf numFmtId="0" fontId="35" fillId="0" borderId="22" xfId="0" applyFont="1" applyBorder="1" applyAlignment="1">
      <alignment horizontal="center" vertical="top" wrapText="1"/>
    </xf>
    <xf numFmtId="0" fontId="38" fillId="0" borderId="0" xfId="0" applyFont="1" applyAlignment="1">
      <alignment vertical="top"/>
    </xf>
    <xf numFmtId="0" fontId="32" fillId="5" borderId="10" xfId="0" applyFont="1" applyFill="1" applyBorder="1" applyAlignment="1">
      <alignment horizontal="center"/>
    </xf>
    <xf numFmtId="0" fontId="25" fillId="0" borderId="6" xfId="0" applyFont="1" applyBorder="1"/>
    <xf numFmtId="0" fontId="30" fillId="0" borderId="6" xfId="0" applyFont="1" applyBorder="1" applyAlignment="1">
      <alignment horizontal="center" vertical="top" wrapText="1"/>
    </xf>
    <xf numFmtId="0" fontId="32" fillId="5" borderId="6" xfId="0" applyFont="1" applyFill="1" applyBorder="1" applyAlignment="1">
      <alignment horizontal="center"/>
    </xf>
    <xf numFmtId="0" fontId="0" fillId="0" borderId="0" xfId="0" applyBorder="1" applyAlignment="1">
      <alignment vertical="top"/>
    </xf>
    <xf numFmtId="0" fontId="35" fillId="0" borderId="0" xfId="0" applyFont="1" applyBorder="1" applyAlignment="1">
      <alignment horizontal="centerContinuous" vertical="top"/>
    </xf>
    <xf numFmtId="0" fontId="37" fillId="0" borderId="22" xfId="0" applyFont="1" applyBorder="1" applyAlignment="1">
      <alignment horizontal="justify" wrapText="1"/>
    </xf>
    <xf numFmtId="0" fontId="33" fillId="5" borderId="21" xfId="0" applyFont="1" applyFill="1" applyBorder="1" applyAlignment="1">
      <alignment vertical="top"/>
    </xf>
    <xf numFmtId="0" fontId="35" fillId="5" borderId="22" xfId="0" applyFont="1" applyFill="1" applyBorder="1" applyAlignment="1">
      <alignment vertical="top"/>
    </xf>
    <xf numFmtId="0" fontId="38" fillId="0" borderId="0" xfId="0" applyFont="1" applyBorder="1" applyAlignment="1">
      <alignment vertical="top"/>
    </xf>
    <xf numFmtId="0" fontId="25" fillId="2" borderId="6" xfId="0" applyFont="1" applyFill="1" applyBorder="1"/>
    <xf numFmtId="0" fontId="35" fillId="0" borderId="5" xfId="0" applyFont="1" applyBorder="1" applyAlignment="1">
      <alignment horizontal="center"/>
    </xf>
    <xf numFmtId="0" fontId="35" fillId="0" borderId="5" xfId="0" applyFont="1" applyBorder="1" applyAlignment="1">
      <alignment horizontal="centerContinuous" vertical="center"/>
    </xf>
    <xf numFmtId="0" fontId="0" fillId="0" borderId="0" xfId="0" applyFont="1"/>
    <xf numFmtId="0" fontId="35" fillId="0" borderId="6" xfId="0" applyFont="1" applyBorder="1" applyAlignment="1">
      <alignment horizontal="center"/>
    </xf>
    <xf numFmtId="0" fontId="35" fillId="0" borderId="6" xfId="0" applyFont="1" applyBorder="1" applyAlignment="1">
      <alignment horizontal="centerContinuous" vertical="center"/>
    </xf>
    <xf numFmtId="0" fontId="35" fillId="0" borderId="6" xfId="0" applyFont="1" applyBorder="1"/>
    <xf numFmtId="49" fontId="35" fillId="0" borderId="6" xfId="0" applyNumberFormat="1" applyFont="1" applyBorder="1" applyAlignment="1">
      <alignment horizontal="center"/>
    </xf>
    <xf numFmtId="49" fontId="35" fillId="0" borderId="8" xfId="0" applyNumberFormat="1" applyFont="1" applyBorder="1" applyAlignment="1">
      <alignment horizontal="center"/>
    </xf>
    <xf numFmtId="0" fontId="35" fillId="0" borderId="8" xfId="0" applyFont="1" applyBorder="1" applyAlignment="1">
      <alignment horizontal="center"/>
    </xf>
    <xf numFmtId="0" fontId="31" fillId="0" borderId="6" xfId="0" applyFont="1" applyBorder="1" applyAlignment="1">
      <alignment horizontal="center" vertical="center" wrapText="1"/>
    </xf>
    <xf numFmtId="0" fontId="0" fillId="0" borderId="6" xfId="0" applyBorder="1"/>
    <xf numFmtId="0" fontId="30" fillId="0" borderId="6" xfId="0" applyFont="1" applyBorder="1" applyAlignment="1">
      <alignment horizontal="center" vertical="center" wrapText="1"/>
    </xf>
    <xf numFmtId="0" fontId="34" fillId="0" borderId="19" xfId="0" applyFont="1" applyBorder="1" applyAlignment="1">
      <alignment vertical="top"/>
    </xf>
    <xf numFmtId="0" fontId="36" fillId="0" borderId="20" xfId="0" applyFont="1" applyBorder="1" applyAlignment="1">
      <alignment vertical="top"/>
    </xf>
    <xf numFmtId="0" fontId="31" fillId="0" borderId="21" xfId="0" applyFont="1" applyBorder="1" applyAlignment="1">
      <alignment horizontal="center" vertical="center" wrapText="1"/>
    </xf>
    <xf numFmtId="0" fontId="37" fillId="0" borderId="22" xfId="0" applyFont="1" applyBorder="1" applyAlignment="1">
      <alignment vertical="center" wrapText="1"/>
    </xf>
    <xf numFmtId="0" fontId="37" fillId="0" borderId="22" xfId="0" applyFont="1" applyBorder="1" applyAlignment="1">
      <alignment horizontal="justify" vertical="center" wrapText="1"/>
    </xf>
    <xf numFmtId="0" fontId="38" fillId="0" borderId="0" xfId="0" applyFont="1" applyBorder="1"/>
    <xf numFmtId="0" fontId="39" fillId="0" borderId="0" xfId="0" applyFont="1" applyBorder="1"/>
    <xf numFmtId="0" fontId="39" fillId="0" borderId="0" xfId="0" applyFont="1" applyAlignment="1">
      <alignment horizontal="center"/>
    </xf>
    <xf numFmtId="0" fontId="39" fillId="0" borderId="0" xfId="0" applyFont="1"/>
    <xf numFmtId="0" fontId="40" fillId="0" borderId="0" xfId="0" applyFont="1" applyAlignment="1">
      <alignment horizontal="right"/>
    </xf>
    <xf numFmtId="0" fontId="37" fillId="0" borderId="0" xfId="0" applyFont="1"/>
    <xf numFmtId="0" fontId="42" fillId="4" borderId="12" xfId="2" applyFont="1" applyFill="1" applyBorder="1" applyAlignment="1">
      <alignment horizontal="left" vertical="center"/>
    </xf>
    <xf numFmtId="0" fontId="43" fillId="4" borderId="14" xfId="2" applyFont="1" applyFill="1" applyBorder="1" applyAlignment="1">
      <alignment horizontal="left" vertical="center"/>
    </xf>
    <xf numFmtId="0" fontId="43" fillId="4" borderId="10" xfId="2" applyFont="1" applyFill="1" applyBorder="1" applyAlignment="1">
      <alignment horizontal="center" vertical="center"/>
    </xf>
    <xf numFmtId="0" fontId="43" fillId="2" borderId="10" xfId="2" applyFont="1" applyFill="1" applyBorder="1" applyAlignment="1">
      <alignment horizontal="center" vertical="center"/>
    </xf>
    <xf numFmtId="1" fontId="43" fillId="4" borderId="10" xfId="2" applyNumberFormat="1" applyFont="1" applyFill="1" applyBorder="1" applyAlignment="1">
      <alignment horizontal="center" vertical="center"/>
    </xf>
    <xf numFmtId="165" fontId="43" fillId="4" borderId="10" xfId="2" applyNumberFormat="1" applyFont="1" applyFill="1" applyBorder="1" applyAlignment="1">
      <alignment horizontal="center" vertical="center"/>
    </xf>
    <xf numFmtId="0" fontId="42" fillId="4" borderId="21" xfId="2" applyFont="1" applyFill="1" applyBorder="1" applyAlignment="1">
      <alignment horizontal="left"/>
    </xf>
    <xf numFmtId="0" fontId="43" fillId="4" borderId="22" xfId="2" applyFont="1" applyFill="1" applyBorder="1" applyAlignment="1">
      <alignment horizontal="left"/>
    </xf>
    <xf numFmtId="0" fontId="43" fillId="4" borderId="6" xfId="2" applyFont="1" applyFill="1" applyBorder="1" applyAlignment="1">
      <alignment horizontal="center"/>
    </xf>
    <xf numFmtId="0" fontId="43" fillId="3" borderId="10" xfId="2" applyFont="1" applyFill="1" applyBorder="1" applyAlignment="1">
      <alignment horizontal="center"/>
    </xf>
    <xf numFmtId="0" fontId="43" fillId="4" borderId="3" xfId="2" applyFont="1" applyFill="1" applyBorder="1" applyAlignment="1">
      <alignment horizontal="left" vertical="center"/>
    </xf>
    <xf numFmtId="0" fontId="43" fillId="4" borderId="0" xfId="2" applyFont="1" applyFill="1" applyBorder="1" applyAlignment="1">
      <alignment horizontal="left" vertical="center"/>
    </xf>
    <xf numFmtId="0" fontId="18" fillId="2" borderId="0" xfId="0" applyFont="1" applyFill="1" applyAlignment="1">
      <alignment horizontal="centerContinuous"/>
    </xf>
    <xf numFmtId="0" fontId="33" fillId="0" borderId="10" xfId="0" applyFont="1" applyBorder="1" applyAlignment="1">
      <alignment horizontal="center" vertical="center"/>
    </xf>
    <xf numFmtId="0" fontId="44" fillId="0" borderId="10" xfId="0" applyFont="1" applyBorder="1" applyAlignment="1">
      <alignment horizontal="center" vertical="center"/>
    </xf>
    <xf numFmtId="0" fontId="33" fillId="2" borderId="10" xfId="0" applyFont="1" applyFill="1" applyBorder="1" applyAlignment="1">
      <alignment horizontal="center" vertical="center" wrapText="1"/>
    </xf>
    <xf numFmtId="0" fontId="32" fillId="0" borderId="10" xfId="0" applyFont="1" applyBorder="1" applyAlignment="1">
      <alignment horizontal="center" wrapText="1"/>
    </xf>
    <xf numFmtId="0" fontId="40" fillId="0" borderId="0" xfId="0" applyFont="1" applyAlignment="1">
      <alignment horizontal="centerContinuous" vertical="center"/>
    </xf>
    <xf numFmtId="0" fontId="39" fillId="0" borderId="0" xfId="0" applyFont="1" applyAlignment="1">
      <alignment horizontal="centerContinuous" vertical="center"/>
    </xf>
    <xf numFmtId="0" fontId="39" fillId="0" borderId="0" xfId="0" applyFont="1" applyAlignment="1">
      <alignment horizontal="centerContinuous"/>
    </xf>
    <xf numFmtId="0" fontId="39" fillId="0" borderId="10" xfId="0" applyFont="1" applyBorder="1"/>
    <xf numFmtId="0" fontId="39" fillId="0" borderId="10" xfId="0" applyFont="1" applyBorder="1" applyAlignment="1">
      <alignment horizontal="center"/>
    </xf>
    <xf numFmtId="0" fontId="40" fillId="0" borderId="10" xfId="0" applyFont="1" applyBorder="1" applyAlignment="1">
      <alignment horizontal="center"/>
    </xf>
    <xf numFmtId="0" fontId="40" fillId="2" borderId="10" xfId="0" applyFont="1" applyFill="1" applyBorder="1" applyAlignment="1">
      <alignment horizontal="center"/>
    </xf>
    <xf numFmtId="0" fontId="33" fillId="0" borderId="10" xfId="0" applyFont="1" applyBorder="1" applyAlignment="1">
      <alignment horizontal="center" vertical="center" wrapText="1"/>
    </xf>
    <xf numFmtId="0" fontId="30" fillId="5" borderId="11" xfId="0" applyFont="1" applyFill="1" applyBorder="1" applyAlignment="1">
      <alignment horizontal="center" vertical="top" wrapText="1"/>
    </xf>
    <xf numFmtId="0" fontId="32" fillId="5" borderId="11" xfId="0" applyFont="1" applyFill="1" applyBorder="1"/>
    <xf numFmtId="0" fontId="32" fillId="5" borderId="11" xfId="0" applyFont="1" applyFill="1" applyBorder="1" applyAlignment="1">
      <alignment horizontal="center"/>
    </xf>
    <xf numFmtId="16" fontId="2" fillId="0" borderId="0" xfId="0" applyNumberFormat="1" applyFont="1" applyAlignment="1">
      <alignment horizontal="right"/>
    </xf>
    <xf numFmtId="0" fontId="2" fillId="0" borderId="0" xfId="0" applyFont="1" applyAlignment="1">
      <alignment horizontal="centerContinuous"/>
    </xf>
    <xf numFmtId="0" fontId="1" fillId="0" borderId="2" xfId="0" applyFont="1" applyBorder="1" applyAlignment="1">
      <alignment horizontal="centerContinuous"/>
    </xf>
    <xf numFmtId="0" fontId="1" fillId="0" borderId="4" xfId="0" applyFont="1" applyBorder="1" applyAlignment="1">
      <alignment horizontal="centerContinuous"/>
    </xf>
    <xf numFmtId="0" fontId="1" fillId="0" borderId="2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0" borderId="11" xfId="0" applyFont="1" applyBorder="1"/>
    <xf numFmtId="0" fontId="30" fillId="5" borderId="8" xfId="0" applyFont="1" applyFill="1" applyBorder="1" applyAlignment="1">
      <alignment horizontal="center" vertical="top" wrapText="1"/>
    </xf>
    <xf numFmtId="0" fontId="45" fillId="0" borderId="0" xfId="0" applyFont="1"/>
    <xf numFmtId="0" fontId="1" fillId="0" borderId="0" xfId="0" applyFont="1" applyAlignment="1">
      <alignment horizontal="left" indent="2"/>
    </xf>
    <xf numFmtId="0" fontId="1" fillId="0" borderId="1" xfId="0" applyFont="1" applyBorder="1"/>
    <xf numFmtId="0" fontId="1" fillId="6" borderId="0" xfId="0" applyFont="1" applyFill="1"/>
    <xf numFmtId="0" fontId="1" fillId="4" borderId="0" xfId="0" applyFont="1" applyFill="1"/>
    <xf numFmtId="2" fontId="0" fillId="0" borderId="0" xfId="0" applyNumberFormat="1"/>
    <xf numFmtId="1" fontId="43" fillId="6" borderId="10" xfId="2" applyNumberFormat="1" applyFont="1" applyFill="1" applyBorder="1" applyAlignment="1">
      <alignment horizontal="center" vertical="center"/>
    </xf>
    <xf numFmtId="0" fontId="43" fillId="6" borderId="0" xfId="2" applyFont="1" applyFill="1" applyBorder="1" applyAlignment="1">
      <alignment horizontal="left" vertical="center"/>
    </xf>
    <xf numFmtId="0" fontId="39" fillId="6" borderId="0" xfId="0" applyFont="1" applyFill="1" applyAlignment="1">
      <alignment horizontal="center"/>
    </xf>
    <xf numFmtId="0" fontId="39" fillId="6" borderId="0" xfId="0" applyFont="1" applyFill="1"/>
    <xf numFmtId="0" fontId="1" fillId="7" borderId="0" xfId="0" applyFont="1" applyFill="1"/>
    <xf numFmtId="0" fontId="1" fillId="8" borderId="0" xfId="0" applyFont="1" applyFill="1"/>
    <xf numFmtId="0" fontId="13" fillId="5" borderId="8" xfId="0" applyFont="1" applyFill="1" applyBorder="1" applyAlignment="1">
      <alignment horizontal="center"/>
    </xf>
    <xf numFmtId="0" fontId="20" fillId="3" borderId="17" xfId="2" applyFont="1" applyFill="1" applyBorder="1" applyAlignment="1">
      <alignment horizontal="center"/>
    </xf>
    <xf numFmtId="0" fontId="20" fillId="3" borderId="18" xfId="2" applyFont="1" applyFill="1" applyBorder="1" applyAlignment="1">
      <alignment horizontal="center"/>
    </xf>
    <xf numFmtId="0" fontId="13" fillId="0" borderId="0" xfId="0" applyFont="1" applyAlignment="1">
      <alignment horizontal="center" vertical="center"/>
    </xf>
    <xf numFmtId="0" fontId="13" fillId="0" borderId="12" xfId="0" applyFont="1" applyBorder="1" applyAlignment="1">
      <alignment horizontal="center"/>
    </xf>
    <xf numFmtId="0" fontId="13" fillId="0" borderId="13" xfId="0" applyFont="1" applyBorder="1" applyAlignment="1">
      <alignment horizontal="center"/>
    </xf>
    <xf numFmtId="0" fontId="13" fillId="0" borderId="14" xfId="0" applyFont="1" applyBorder="1" applyAlignment="1">
      <alignment horizontal="center"/>
    </xf>
    <xf numFmtId="0" fontId="13" fillId="0" borderId="15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1" fontId="40" fillId="2" borderId="0" xfId="0" applyNumberFormat="1" applyFont="1" applyFill="1" applyAlignment="1">
      <alignment horizontal="center"/>
    </xf>
    <xf numFmtId="0" fontId="42" fillId="3" borderId="12" xfId="2" applyFont="1" applyFill="1" applyBorder="1" applyAlignment="1">
      <alignment horizontal="center"/>
    </xf>
    <xf numFmtId="0" fontId="42" fillId="3" borderId="14" xfId="2" applyFont="1" applyFill="1" applyBorder="1" applyAlignment="1">
      <alignment horizontal="center"/>
    </xf>
    <xf numFmtId="0" fontId="41" fillId="0" borderId="0" xfId="0" applyFont="1" applyAlignment="1">
      <alignment horizontal="center" vertical="center"/>
    </xf>
    <xf numFmtId="0" fontId="40" fillId="0" borderId="0" xfId="0" applyFont="1" applyAlignment="1">
      <alignment horizontal="center" vertical="center"/>
    </xf>
    <xf numFmtId="0" fontId="40" fillId="0" borderId="1" xfId="0" applyFont="1" applyBorder="1" applyAlignment="1">
      <alignment horizontal="center" vertical="center"/>
    </xf>
    <xf numFmtId="0" fontId="40" fillId="0" borderId="15" xfId="0" applyFont="1" applyBorder="1" applyAlignment="1">
      <alignment horizontal="center" vertical="center"/>
    </xf>
    <xf numFmtId="0" fontId="40" fillId="0" borderId="16" xfId="0" applyFont="1" applyBorder="1" applyAlignment="1">
      <alignment horizontal="center" vertical="center"/>
    </xf>
    <xf numFmtId="0" fontId="40" fillId="0" borderId="17" xfId="0" applyFont="1" applyBorder="1" applyAlignment="1">
      <alignment horizontal="center" vertical="center"/>
    </xf>
    <xf numFmtId="0" fontId="40" fillId="0" borderId="18" xfId="0" applyFont="1" applyBorder="1" applyAlignment="1">
      <alignment horizontal="center" vertical="center"/>
    </xf>
    <xf numFmtId="0" fontId="40" fillId="0" borderId="10" xfId="0" applyFont="1" applyBorder="1" applyAlignment="1">
      <alignment horizontal="center"/>
    </xf>
    <xf numFmtId="0" fontId="40" fillId="0" borderId="10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26" fillId="0" borderId="4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30" fillId="2" borderId="21" xfId="0" applyFont="1" applyFill="1" applyBorder="1" applyAlignment="1">
      <alignment horizontal="center" vertical="top" wrapText="1"/>
    </xf>
    <xf numFmtId="0" fontId="30" fillId="2" borderId="22" xfId="0" applyFont="1" applyFill="1" applyBorder="1" applyAlignment="1">
      <alignment horizontal="center" vertical="top" wrapText="1"/>
    </xf>
    <xf numFmtId="0" fontId="30" fillId="2" borderId="21" xfId="0" applyFont="1" applyFill="1" applyBorder="1" applyAlignment="1">
      <alignment horizontal="center" wrapText="1"/>
    </xf>
    <xf numFmtId="0" fontId="30" fillId="2" borderId="22" xfId="0" applyFont="1" applyFill="1" applyBorder="1" applyAlignment="1">
      <alignment horizontal="center" wrapText="1"/>
    </xf>
    <xf numFmtId="0" fontId="33" fillId="0" borderId="10" xfId="0" applyFont="1" applyBorder="1" applyAlignment="1">
      <alignment horizontal="center"/>
    </xf>
    <xf numFmtId="0" fontId="33" fillId="0" borderId="15" xfId="0" applyFont="1" applyBorder="1" applyAlignment="1">
      <alignment horizontal="center" vertical="center"/>
    </xf>
    <xf numFmtId="0" fontId="33" fillId="0" borderId="16" xfId="0" applyFont="1" applyBorder="1" applyAlignment="1">
      <alignment horizontal="center" vertical="center"/>
    </xf>
    <xf numFmtId="0" fontId="33" fillId="0" borderId="27" xfId="0" applyFont="1" applyBorder="1" applyAlignment="1">
      <alignment horizontal="center" vertical="center"/>
    </xf>
    <xf numFmtId="0" fontId="33" fillId="0" borderId="28" xfId="0" applyFont="1" applyBorder="1" applyAlignment="1">
      <alignment horizontal="center" vertical="center"/>
    </xf>
    <xf numFmtId="0" fontId="33" fillId="0" borderId="17" xfId="0" applyFont="1" applyBorder="1" applyAlignment="1">
      <alignment horizontal="center" vertical="center"/>
    </xf>
    <xf numFmtId="0" fontId="33" fillId="0" borderId="18" xfId="0" applyFont="1" applyBorder="1" applyAlignment="1">
      <alignment horizontal="center" vertical="center"/>
    </xf>
    <xf numFmtId="0" fontId="33" fillId="5" borderId="12" xfId="0" applyFont="1" applyFill="1" applyBorder="1" applyAlignment="1">
      <alignment horizontal="center" vertical="top"/>
    </xf>
    <xf numFmtId="0" fontId="33" fillId="5" borderId="14" xfId="0" applyFont="1" applyFill="1" applyBorder="1" applyAlignment="1">
      <alignment horizontal="center" vertical="top"/>
    </xf>
    <xf numFmtId="0" fontId="30" fillId="5" borderId="8" xfId="0" applyFont="1" applyFill="1" applyBorder="1" applyAlignment="1">
      <alignment horizontal="center" vertical="top" wrapText="1"/>
    </xf>
    <xf numFmtId="0" fontId="30" fillId="5" borderId="21" xfId="0" applyFont="1" applyFill="1" applyBorder="1" applyAlignment="1">
      <alignment horizontal="center" vertical="top" wrapText="1"/>
    </xf>
    <xf numFmtId="0" fontId="30" fillId="5" borderId="22" xfId="0" applyFont="1" applyFill="1" applyBorder="1" applyAlignment="1">
      <alignment horizontal="center" vertical="top" wrapText="1"/>
    </xf>
    <xf numFmtId="0" fontId="33" fillId="5" borderId="21" xfId="0" applyFont="1" applyFill="1" applyBorder="1" applyAlignment="1">
      <alignment horizontal="center" vertical="top" wrapText="1"/>
    </xf>
    <xf numFmtId="0" fontId="33" fillId="5" borderId="22" xfId="0" applyFont="1" applyFill="1" applyBorder="1" applyAlignment="1">
      <alignment horizontal="center" vertical="top" wrapText="1"/>
    </xf>
    <xf numFmtId="0" fontId="33" fillId="5" borderId="29" xfId="0" applyFont="1" applyFill="1" applyBorder="1" applyAlignment="1">
      <alignment horizontal="center" vertical="top"/>
    </xf>
    <xf numFmtId="0" fontId="33" fillId="5" borderId="30" xfId="0" applyFont="1" applyFill="1" applyBorder="1" applyAlignment="1">
      <alignment horizontal="center" vertical="top"/>
    </xf>
    <xf numFmtId="0" fontId="35" fillId="0" borderId="5" xfId="0" applyFont="1" applyBorder="1" applyAlignment="1">
      <alignment horizontal="center"/>
    </xf>
    <xf numFmtId="0" fontId="35" fillId="0" borderId="19" xfId="0" applyFont="1" applyBorder="1" applyAlignment="1">
      <alignment horizontal="center" vertical="center"/>
    </xf>
    <xf numFmtId="0" fontId="35" fillId="0" borderId="20" xfId="0" applyFont="1" applyBorder="1" applyAlignment="1">
      <alignment horizontal="center" vertical="center"/>
    </xf>
    <xf numFmtId="0" fontId="35" fillId="0" borderId="21" xfId="0" applyFont="1" applyBorder="1" applyAlignment="1">
      <alignment horizontal="center" vertical="center"/>
    </xf>
    <xf numFmtId="0" fontId="35" fillId="0" borderId="22" xfId="0" applyFont="1" applyBorder="1" applyAlignment="1">
      <alignment horizontal="center" vertical="center"/>
    </xf>
    <xf numFmtId="0" fontId="30" fillId="0" borderId="21" xfId="0" applyFont="1" applyBorder="1" applyAlignment="1">
      <alignment horizontal="center" vertical="center" wrapText="1"/>
    </xf>
    <xf numFmtId="0" fontId="30" fillId="0" borderId="22" xfId="0" applyFont="1" applyBorder="1" applyAlignment="1">
      <alignment horizontal="center" vertical="center" wrapText="1"/>
    </xf>
    <xf numFmtId="0" fontId="31" fillId="0" borderId="21" xfId="0" applyFont="1" applyBorder="1" applyAlignment="1">
      <alignment horizontal="center" vertical="center" wrapText="1"/>
    </xf>
    <xf numFmtId="0" fontId="31" fillId="0" borderId="6" xfId="0" applyFont="1" applyBorder="1" applyAlignment="1">
      <alignment horizontal="center" vertical="center" wrapText="1"/>
    </xf>
    <xf numFmtId="0" fontId="35" fillId="0" borderId="23" xfId="0" applyFont="1" applyBorder="1" applyAlignment="1">
      <alignment horizontal="center" vertical="center"/>
    </xf>
    <xf numFmtId="0" fontId="35" fillId="0" borderId="24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0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2" fontId="32" fillId="0" borderId="0" xfId="0" applyNumberFormat="1" applyFont="1"/>
    <xf numFmtId="0" fontId="46" fillId="0" borderId="0" xfId="0" applyFont="1"/>
    <xf numFmtId="0" fontId="49" fillId="2" borderId="32" xfId="0" applyFont="1" applyFill="1" applyBorder="1" applyAlignment="1">
      <alignment horizontal="center"/>
    </xf>
    <xf numFmtId="0" fontId="49" fillId="2" borderId="33" xfId="0" applyFont="1" applyFill="1" applyBorder="1" applyAlignment="1">
      <alignment horizontal="center"/>
    </xf>
    <xf numFmtId="0" fontId="51" fillId="2" borderId="31" xfId="0" applyFont="1" applyFill="1" applyBorder="1"/>
    <xf numFmtId="0" fontId="50" fillId="2" borderId="31" xfId="0" applyFont="1" applyFill="1" applyBorder="1" applyAlignment="1">
      <alignment horizontal="center" wrapText="1"/>
    </xf>
    <xf numFmtId="2" fontId="25" fillId="0" borderId="0" xfId="0" applyNumberFormat="1" applyFont="1"/>
    <xf numFmtId="2" fontId="0" fillId="0" borderId="0" xfId="0" applyNumberFormat="1" applyFont="1"/>
    <xf numFmtId="2" fontId="31" fillId="0" borderId="0" xfId="0" applyNumberFormat="1" applyFont="1"/>
    <xf numFmtId="0" fontId="52" fillId="0" borderId="0" xfId="0" applyFont="1"/>
    <xf numFmtId="0" fontId="54" fillId="0" borderId="0" xfId="0" applyFont="1" applyAlignment="1">
      <alignment vertical="top"/>
    </xf>
    <xf numFmtId="0" fontId="50" fillId="6" borderId="31" xfId="0" applyFont="1" applyFill="1" applyBorder="1" applyAlignment="1">
      <alignment horizontal="center" wrapText="1"/>
    </xf>
  </cellXfs>
  <cellStyles count="14">
    <cellStyle name="Comma 2" xfId="12"/>
    <cellStyle name="Comma 2 2" xfId="13"/>
    <cellStyle name="Normal" xfId="0" builtinId="0"/>
    <cellStyle name="Normal 2" xfId="1"/>
    <cellStyle name="Normal 2 2" xfId="3"/>
    <cellStyle name="Normal 2 3" xfId="4"/>
    <cellStyle name="Normal 2 3 2" xfId="10"/>
    <cellStyle name="Normal 2 4" xfId="7"/>
    <cellStyle name="Normal 3" xfId="2"/>
    <cellStyle name="Normal 3 2" xfId="5"/>
    <cellStyle name="Normal 3 2 2" xfId="11"/>
    <cellStyle name="Normal 3 3" xfId="8"/>
    <cellStyle name="Normal 4" xfId="6"/>
    <cellStyle name="Normal 4 2" xfId="9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295276</xdr:colOff>
      <xdr:row>0</xdr:row>
      <xdr:rowOff>19050</xdr:rowOff>
    </xdr:from>
    <xdr:to>
      <xdr:col>12</xdr:col>
      <xdr:colOff>542926</xdr:colOff>
      <xdr:row>1</xdr:row>
      <xdr:rowOff>9525</xdr:rowOff>
    </xdr:to>
    <xdr:sp macro="" textlink="">
      <xdr:nvSpPr>
        <xdr:cNvPr id="2" name="TextBox 1"/>
        <xdr:cNvSpPr txBox="1"/>
      </xdr:nvSpPr>
      <xdr:spPr>
        <a:xfrm>
          <a:off x="6696076" y="19050"/>
          <a:ext cx="1371600" cy="2952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000" b="1"/>
            <a:t>เอกสารหมายเลข</a:t>
          </a:r>
          <a:r>
            <a:rPr lang="th-TH" sz="1000" b="1" baseline="0"/>
            <a:t> 3</a:t>
          </a:r>
          <a:endParaRPr lang="en-US" sz="1000" b="1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209550</xdr:colOff>
      <xdr:row>13</xdr:row>
      <xdr:rowOff>33339</xdr:rowOff>
    </xdr:from>
    <xdr:to>
      <xdr:col>12</xdr:col>
      <xdr:colOff>333374</xdr:colOff>
      <xdr:row>14</xdr:row>
      <xdr:rowOff>28575</xdr:rowOff>
    </xdr:to>
    <xdr:sp macro="" textlink="">
      <xdr:nvSpPr>
        <xdr:cNvPr id="3" name="Right Brace 2"/>
        <xdr:cNvSpPr/>
      </xdr:nvSpPr>
      <xdr:spPr>
        <a:xfrm rot="5400000">
          <a:off x="6488906" y="3345658"/>
          <a:ext cx="290511" cy="2257424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581022</xdr:colOff>
      <xdr:row>12</xdr:row>
      <xdr:rowOff>3</xdr:rowOff>
    </xdr:from>
    <xdr:to>
      <xdr:col>11</xdr:col>
      <xdr:colOff>523874</xdr:colOff>
      <xdr:row>13</xdr:row>
      <xdr:rowOff>57150</xdr:rowOff>
    </xdr:to>
    <xdr:sp macro="" textlink="">
      <xdr:nvSpPr>
        <xdr:cNvPr id="3" name="Right Brace 2"/>
        <xdr:cNvSpPr/>
      </xdr:nvSpPr>
      <xdr:spPr>
        <a:xfrm rot="5400000">
          <a:off x="7353300" y="3476625"/>
          <a:ext cx="352422" cy="2847977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447675</xdr:colOff>
      <xdr:row>0</xdr:row>
      <xdr:rowOff>66675</xdr:rowOff>
    </xdr:from>
    <xdr:to>
      <xdr:col>15</xdr:col>
      <xdr:colOff>0</xdr:colOff>
      <xdr:row>1</xdr:row>
      <xdr:rowOff>200025</xdr:rowOff>
    </xdr:to>
    <xdr:sp macro="" textlink="">
      <xdr:nvSpPr>
        <xdr:cNvPr id="2" name="TextBox 1"/>
        <xdr:cNvSpPr txBox="1"/>
      </xdr:nvSpPr>
      <xdr:spPr>
        <a:xfrm>
          <a:off x="9229725" y="66675"/>
          <a:ext cx="1609725" cy="37147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th-TH" sz="1100"/>
            <a:t>เอกสารหมายเลข</a:t>
          </a:r>
          <a:r>
            <a:rPr lang="th-TH" sz="1100" baseline="0"/>
            <a:t> </a:t>
          </a:r>
          <a:r>
            <a:rPr lang="en-US" sz="1100" baseline="0"/>
            <a:t>6-1</a:t>
          </a:r>
          <a:endParaRPr lang="th-TH" sz="1100"/>
        </a:p>
      </xdr:txBody>
    </xdr:sp>
    <xdr:clientData/>
  </xdr:twoCellAnchor>
  <xdr:twoCellAnchor>
    <xdr:from>
      <xdr:col>11</xdr:col>
      <xdr:colOff>104775</xdr:colOff>
      <xdr:row>43</xdr:row>
      <xdr:rowOff>57150</xdr:rowOff>
    </xdr:from>
    <xdr:to>
      <xdr:col>11</xdr:col>
      <xdr:colOff>371475</xdr:colOff>
      <xdr:row>43</xdr:row>
      <xdr:rowOff>276225</xdr:rowOff>
    </xdr:to>
    <xdr:sp macro="" textlink="">
      <xdr:nvSpPr>
        <xdr:cNvPr id="3" name="Left Arrow 2"/>
        <xdr:cNvSpPr/>
      </xdr:nvSpPr>
      <xdr:spPr>
        <a:xfrm>
          <a:off x="8201025" y="10315575"/>
          <a:ext cx="266700" cy="21907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95250</xdr:colOff>
      <xdr:row>0</xdr:row>
      <xdr:rowOff>19051</xdr:rowOff>
    </xdr:from>
    <xdr:to>
      <xdr:col>15</xdr:col>
      <xdr:colOff>1</xdr:colOff>
      <xdr:row>1</xdr:row>
      <xdr:rowOff>85726</xdr:rowOff>
    </xdr:to>
    <xdr:sp macro="" textlink="">
      <xdr:nvSpPr>
        <xdr:cNvPr id="2" name="TextBox 1"/>
        <xdr:cNvSpPr txBox="1"/>
      </xdr:nvSpPr>
      <xdr:spPr>
        <a:xfrm>
          <a:off x="8601075" y="19051"/>
          <a:ext cx="1419226" cy="24765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th-TH" sz="1100"/>
            <a:t>เอกสารหมายเลข</a:t>
          </a:r>
          <a:r>
            <a:rPr lang="th-TH" sz="1100" baseline="0"/>
            <a:t> </a:t>
          </a:r>
          <a:r>
            <a:rPr lang="en-US" sz="1100" baseline="0"/>
            <a:t>6-2</a:t>
          </a:r>
          <a:endParaRPr lang="th-TH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495300</xdr:colOff>
      <xdr:row>0</xdr:row>
      <xdr:rowOff>19051</xdr:rowOff>
    </xdr:from>
    <xdr:to>
      <xdr:col>15</xdr:col>
      <xdr:colOff>1</xdr:colOff>
      <xdr:row>1</xdr:row>
      <xdr:rowOff>85726</xdr:rowOff>
    </xdr:to>
    <xdr:sp macro="" textlink="">
      <xdr:nvSpPr>
        <xdr:cNvPr id="2" name="TextBox 1"/>
        <xdr:cNvSpPr txBox="1"/>
      </xdr:nvSpPr>
      <xdr:spPr>
        <a:xfrm>
          <a:off x="8191500" y="19051"/>
          <a:ext cx="1524001" cy="27622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th-TH" sz="1100"/>
            <a:t>เอกสารหมายเลข</a:t>
          </a:r>
          <a:r>
            <a:rPr lang="th-TH" sz="1100" baseline="0"/>
            <a:t> </a:t>
          </a:r>
          <a:r>
            <a:rPr lang="en-US" sz="1100" baseline="0"/>
            <a:t>6-3</a:t>
          </a:r>
          <a:endParaRPr lang="th-TH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161925</xdr:colOff>
      <xdr:row>0</xdr:row>
      <xdr:rowOff>47626</xdr:rowOff>
    </xdr:from>
    <xdr:to>
      <xdr:col>15</xdr:col>
      <xdr:colOff>0</xdr:colOff>
      <xdr:row>1</xdr:row>
      <xdr:rowOff>114301</xdr:rowOff>
    </xdr:to>
    <xdr:sp macro="" textlink="">
      <xdr:nvSpPr>
        <xdr:cNvPr id="2" name="TextBox 1"/>
        <xdr:cNvSpPr txBox="1"/>
      </xdr:nvSpPr>
      <xdr:spPr>
        <a:xfrm>
          <a:off x="7239000" y="47626"/>
          <a:ext cx="1438275" cy="29527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th-TH" sz="1100"/>
            <a:t>เอกสารหมายเลข</a:t>
          </a:r>
          <a:r>
            <a:rPr lang="th-TH" sz="1100" baseline="0"/>
            <a:t> </a:t>
          </a:r>
          <a:r>
            <a:rPr lang="en-US" sz="1100" baseline="0"/>
            <a:t>6-4</a:t>
          </a:r>
          <a:endParaRPr lang="th-TH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7"/>
  <sheetViews>
    <sheetView workbookViewId="0">
      <pane xSplit="2" ySplit="5" topLeftCell="C57" activePane="bottomRight" state="frozen"/>
      <selection pane="topRight" activeCell="C1" sqref="C1"/>
      <selection pane="bottomLeft" activeCell="A6" sqref="A6"/>
      <selection pane="bottomRight" activeCell="H64" sqref="H64"/>
    </sheetView>
  </sheetViews>
  <sheetFormatPr defaultColWidth="9.140625" defaultRowHeight="24"/>
  <cols>
    <col min="1" max="1" width="4.42578125" style="57" customWidth="1"/>
    <col min="2" max="2" width="24.140625" style="57" customWidth="1"/>
    <col min="3" max="4" width="8.42578125" style="7" customWidth="1"/>
    <col min="5" max="5" width="8.42578125" style="4" customWidth="1"/>
    <col min="6" max="13" width="8.42578125" style="7" customWidth="1"/>
    <col min="14" max="16384" width="9.140625" style="8"/>
  </cols>
  <sheetData>
    <row r="1" spans="1:13" ht="24" customHeight="1">
      <c r="A1" s="269" t="s">
        <v>4</v>
      </c>
      <c r="B1" s="269"/>
      <c r="C1" s="269"/>
      <c r="D1" s="269"/>
      <c r="E1" s="269"/>
      <c r="F1" s="269"/>
      <c r="G1" s="269"/>
      <c r="H1" s="269"/>
      <c r="I1" s="269"/>
      <c r="J1" s="269"/>
      <c r="K1" s="269"/>
      <c r="L1" s="269"/>
      <c r="M1" s="269"/>
    </row>
    <row r="2" spans="1:13" ht="24" customHeight="1">
      <c r="A2" s="269" t="s">
        <v>3</v>
      </c>
      <c r="B2" s="269"/>
      <c r="C2" s="269"/>
      <c r="D2" s="269"/>
      <c r="E2" s="269"/>
      <c r="F2" s="269"/>
      <c r="G2" s="269"/>
      <c r="H2" s="269"/>
      <c r="I2" s="269"/>
      <c r="J2" s="269"/>
      <c r="K2" s="269"/>
      <c r="L2" s="269"/>
      <c r="M2" s="269"/>
    </row>
    <row r="3" spans="1:13" ht="24" customHeight="1">
      <c r="A3" s="269" t="s">
        <v>135</v>
      </c>
      <c r="B3" s="269"/>
      <c r="C3" s="269"/>
      <c r="D3" s="269"/>
      <c r="E3" s="269"/>
      <c r="F3" s="269"/>
      <c r="G3" s="269"/>
      <c r="H3" s="269"/>
      <c r="I3" s="269"/>
      <c r="J3" s="269"/>
      <c r="K3" s="269"/>
      <c r="L3" s="269"/>
      <c r="M3" s="269"/>
    </row>
    <row r="4" spans="1:13" ht="23.25">
      <c r="A4" s="273" t="s">
        <v>5</v>
      </c>
      <c r="B4" s="274"/>
      <c r="C4" s="270" t="s">
        <v>6</v>
      </c>
      <c r="D4" s="271"/>
      <c r="E4" s="271"/>
      <c r="F4" s="271"/>
      <c r="G4" s="271"/>
      <c r="H4" s="271"/>
      <c r="I4" s="271"/>
      <c r="J4" s="271"/>
      <c r="K4" s="271"/>
      <c r="L4" s="271"/>
      <c r="M4" s="272"/>
    </row>
    <row r="5" spans="1:13" ht="87" customHeight="1">
      <c r="A5" s="275"/>
      <c r="B5" s="276"/>
      <c r="C5" s="9" t="s">
        <v>7</v>
      </c>
      <c r="D5" s="9" t="s">
        <v>8</v>
      </c>
      <c r="E5" s="5" t="s">
        <v>9</v>
      </c>
      <c r="F5" s="9" t="s">
        <v>10</v>
      </c>
      <c r="G5" s="9" t="s">
        <v>11</v>
      </c>
      <c r="H5" s="10" t="s">
        <v>12</v>
      </c>
      <c r="I5" s="9" t="s">
        <v>13</v>
      </c>
      <c r="J5" s="9" t="s">
        <v>14</v>
      </c>
      <c r="K5" s="9" t="s">
        <v>15</v>
      </c>
      <c r="L5" s="9" t="s">
        <v>16</v>
      </c>
      <c r="M5" s="9" t="s">
        <v>17</v>
      </c>
    </row>
    <row r="6" spans="1:13" ht="23.25">
      <c r="A6" s="42" t="s">
        <v>46</v>
      </c>
      <c r="B6" s="43"/>
      <c r="C6" s="17">
        <f>SUM(C7:C12)</f>
        <v>60</v>
      </c>
      <c r="D6" s="17">
        <f t="shared" ref="D6:G6" si="0">SUM(D7:D12)</f>
        <v>60</v>
      </c>
      <c r="E6" s="17">
        <f t="shared" si="0"/>
        <v>60</v>
      </c>
      <c r="F6" s="17">
        <f t="shared" si="0"/>
        <v>180</v>
      </c>
      <c r="G6" s="17">
        <f t="shared" si="0"/>
        <v>180</v>
      </c>
      <c r="H6" s="118">
        <f>SUM(H7:H12)</f>
        <v>180</v>
      </c>
      <c r="I6" s="58">
        <f>SUM(I7:I12)</f>
        <v>180</v>
      </c>
      <c r="J6" s="58">
        <f t="shared" ref="J6:M6" si="1">SUM(J7:J12)</f>
        <v>180</v>
      </c>
      <c r="K6" s="58">
        <f t="shared" si="1"/>
        <v>180</v>
      </c>
      <c r="L6" s="58">
        <f t="shared" si="1"/>
        <v>180</v>
      </c>
      <c r="M6" s="58">
        <f t="shared" si="1"/>
        <v>180</v>
      </c>
    </row>
    <row r="7" spans="1:13" ht="23.25">
      <c r="A7" s="44" t="s">
        <v>19</v>
      </c>
      <c r="B7" s="45"/>
      <c r="C7" s="18">
        <v>60</v>
      </c>
      <c r="D7" s="18">
        <v>60</v>
      </c>
      <c r="E7" s="18">
        <v>60</v>
      </c>
      <c r="F7" s="18">
        <v>60</v>
      </c>
      <c r="G7" s="18">
        <v>60</v>
      </c>
      <c r="H7" s="21">
        <f>SUM(C7:G7)/5</f>
        <v>60</v>
      </c>
      <c r="I7" s="18">
        <v>60</v>
      </c>
      <c r="J7" s="18">
        <v>60</v>
      </c>
      <c r="K7" s="18">
        <v>60</v>
      </c>
      <c r="L7" s="18">
        <v>60</v>
      </c>
      <c r="M7" s="18">
        <v>60</v>
      </c>
    </row>
    <row r="8" spans="1:13" s="14" customFormat="1" ht="23.25" hidden="1">
      <c r="A8" s="44" t="s">
        <v>127</v>
      </c>
      <c r="B8" s="45"/>
      <c r="C8" s="18"/>
      <c r="D8" s="19"/>
      <c r="E8" s="20"/>
      <c r="F8" s="23"/>
      <c r="G8" s="24"/>
      <c r="H8" s="21"/>
      <c r="I8" s="24"/>
      <c r="J8" s="24"/>
      <c r="K8" s="24"/>
      <c r="L8" s="24"/>
      <c r="M8" s="24"/>
    </row>
    <row r="9" spans="1:13" s="14" customFormat="1" ht="23.25">
      <c r="A9" s="44" t="s">
        <v>52</v>
      </c>
      <c r="B9" s="45"/>
      <c r="C9" s="103">
        <v>0</v>
      </c>
      <c r="D9" s="103">
        <v>0</v>
      </c>
      <c r="E9" s="103">
        <v>0</v>
      </c>
      <c r="F9" s="32">
        <v>30</v>
      </c>
      <c r="G9" s="32">
        <v>30</v>
      </c>
      <c r="H9" s="21">
        <f>SUM(C9:G9)/2</f>
        <v>30</v>
      </c>
      <c r="I9" s="32">
        <v>30</v>
      </c>
      <c r="J9" s="32">
        <v>30</v>
      </c>
      <c r="K9" s="32">
        <v>30</v>
      </c>
      <c r="L9" s="32">
        <v>30</v>
      </c>
      <c r="M9" s="32">
        <v>30</v>
      </c>
    </row>
    <row r="10" spans="1:13" s="14" customFormat="1" ht="23.25">
      <c r="A10" s="44" t="s">
        <v>128</v>
      </c>
      <c r="B10" s="45"/>
      <c r="C10" s="103">
        <v>0</v>
      </c>
      <c r="D10" s="103">
        <v>0</v>
      </c>
      <c r="E10" s="103">
        <v>0</v>
      </c>
      <c r="F10" s="32">
        <v>30</v>
      </c>
      <c r="G10" s="32">
        <v>30</v>
      </c>
      <c r="H10" s="21">
        <f t="shared" ref="H10:H12" si="2">SUM(C10:G10)/2</f>
        <v>30</v>
      </c>
      <c r="I10" s="32">
        <v>30</v>
      </c>
      <c r="J10" s="32">
        <v>30</v>
      </c>
      <c r="K10" s="32">
        <v>30</v>
      </c>
      <c r="L10" s="32">
        <v>30</v>
      </c>
      <c r="M10" s="32">
        <v>30</v>
      </c>
    </row>
    <row r="11" spans="1:13" s="14" customFormat="1" ht="23.25">
      <c r="A11" s="44" t="s">
        <v>129</v>
      </c>
      <c r="B11" s="45"/>
      <c r="C11" s="103">
        <v>0</v>
      </c>
      <c r="D11" s="103">
        <v>0</v>
      </c>
      <c r="E11" s="103">
        <v>0</v>
      </c>
      <c r="F11" s="32">
        <v>30</v>
      </c>
      <c r="G11" s="32">
        <v>30</v>
      </c>
      <c r="H11" s="21">
        <f t="shared" si="2"/>
        <v>30</v>
      </c>
      <c r="I11" s="32">
        <v>30</v>
      </c>
      <c r="J11" s="32">
        <v>30</v>
      </c>
      <c r="K11" s="32">
        <v>30</v>
      </c>
      <c r="L11" s="32">
        <v>30</v>
      </c>
      <c r="M11" s="32">
        <v>30</v>
      </c>
    </row>
    <row r="12" spans="1:13" s="14" customFormat="1" ht="23.25">
      <c r="A12" s="44" t="s">
        <v>130</v>
      </c>
      <c r="B12" s="45"/>
      <c r="C12" s="103">
        <v>0</v>
      </c>
      <c r="D12" s="103">
        <v>0</v>
      </c>
      <c r="E12" s="103">
        <v>0</v>
      </c>
      <c r="F12" s="32">
        <v>30</v>
      </c>
      <c r="G12" s="32">
        <v>30</v>
      </c>
      <c r="H12" s="21">
        <f t="shared" si="2"/>
        <v>30</v>
      </c>
      <c r="I12" s="32">
        <v>30</v>
      </c>
      <c r="J12" s="32">
        <v>30</v>
      </c>
      <c r="K12" s="32">
        <v>30</v>
      </c>
      <c r="L12" s="32">
        <v>30</v>
      </c>
      <c r="M12" s="32">
        <v>30</v>
      </c>
    </row>
    <row r="13" spans="1:13" ht="23.25">
      <c r="A13" s="46" t="s">
        <v>50</v>
      </c>
      <c r="B13" s="47"/>
      <c r="C13" s="25">
        <f>SUM(C14:C17)</f>
        <v>240</v>
      </c>
      <c r="D13" s="25">
        <f t="shared" ref="D13:H13" si="3">SUM(D14:D17)</f>
        <v>290</v>
      </c>
      <c r="E13" s="25">
        <f t="shared" si="3"/>
        <v>290</v>
      </c>
      <c r="F13" s="25">
        <f t="shared" si="3"/>
        <v>290</v>
      </c>
      <c r="G13" s="25">
        <f t="shared" si="3"/>
        <v>290</v>
      </c>
      <c r="H13" s="119">
        <f t="shared" si="3"/>
        <v>290</v>
      </c>
      <c r="I13" s="25">
        <f t="shared" ref="I13" si="4">SUM(I14:I17)</f>
        <v>290</v>
      </c>
      <c r="J13" s="25">
        <f>SUM(J14:J19)</f>
        <v>310</v>
      </c>
      <c r="K13" s="25">
        <f t="shared" ref="K13:M13" si="5">SUM(K14:K19)</f>
        <v>310</v>
      </c>
      <c r="L13" s="25">
        <f t="shared" si="5"/>
        <v>310</v>
      </c>
      <c r="M13" s="25">
        <f t="shared" si="5"/>
        <v>310</v>
      </c>
    </row>
    <row r="14" spans="1:13" s="14" customFormat="1" hidden="1">
      <c r="A14" s="48" t="s">
        <v>132</v>
      </c>
      <c r="B14" s="49"/>
      <c r="C14" s="26"/>
      <c r="D14" s="33"/>
      <c r="E14" s="33"/>
      <c r="F14" s="33"/>
      <c r="G14" s="33"/>
      <c r="H14" s="120"/>
      <c r="I14" s="33"/>
      <c r="J14" s="33"/>
      <c r="K14" s="33"/>
      <c r="L14" s="33"/>
      <c r="M14" s="33"/>
    </row>
    <row r="15" spans="1:13" ht="23.25">
      <c r="A15" s="44" t="s">
        <v>18</v>
      </c>
      <c r="B15" s="45"/>
      <c r="C15" s="18">
        <v>90</v>
      </c>
      <c r="D15" s="34">
        <v>90</v>
      </c>
      <c r="E15" s="34">
        <v>90</v>
      </c>
      <c r="F15" s="34">
        <v>90</v>
      </c>
      <c r="G15" s="34">
        <v>90</v>
      </c>
      <c r="H15" s="21">
        <f>SUM(C15:G15)/5</f>
        <v>90</v>
      </c>
      <c r="I15" s="34">
        <v>90</v>
      </c>
      <c r="J15" s="34">
        <v>90</v>
      </c>
      <c r="K15" s="34">
        <v>90</v>
      </c>
      <c r="L15" s="34">
        <v>90</v>
      </c>
      <c r="M15" s="34">
        <v>90</v>
      </c>
    </row>
    <row r="16" spans="1:13" s="14" customFormat="1" ht="23.25" hidden="1">
      <c r="A16" s="44" t="s">
        <v>133</v>
      </c>
      <c r="B16" s="45"/>
      <c r="C16" s="18"/>
      <c r="D16" s="34"/>
      <c r="E16" s="34"/>
      <c r="F16" s="34"/>
      <c r="G16" s="34"/>
      <c r="H16" s="21"/>
      <c r="I16" s="34"/>
      <c r="J16" s="34"/>
      <c r="K16" s="34"/>
      <c r="L16" s="34"/>
      <c r="M16" s="34"/>
    </row>
    <row r="17" spans="1:13" ht="23.25">
      <c r="A17" s="44" t="s">
        <v>142</v>
      </c>
      <c r="B17" s="45"/>
      <c r="C17" s="18">
        <v>150</v>
      </c>
      <c r="D17" s="34">
        <v>200</v>
      </c>
      <c r="E17" s="34">
        <v>200</v>
      </c>
      <c r="F17" s="34">
        <v>200</v>
      </c>
      <c r="G17" s="34">
        <v>200</v>
      </c>
      <c r="H17" s="21">
        <v>200</v>
      </c>
      <c r="I17" s="34">
        <v>200</v>
      </c>
      <c r="J17" s="34">
        <v>200</v>
      </c>
      <c r="K17" s="34">
        <v>200</v>
      </c>
      <c r="L17" s="34">
        <v>200</v>
      </c>
      <c r="M17" s="34">
        <v>200</v>
      </c>
    </row>
    <row r="18" spans="1:13" s="14" customFormat="1" ht="23.25">
      <c r="A18" s="50" t="s">
        <v>136</v>
      </c>
      <c r="B18" s="51"/>
      <c r="C18" s="18"/>
      <c r="D18" s="34"/>
      <c r="E18" s="34"/>
      <c r="F18" s="34"/>
      <c r="G18" s="34"/>
      <c r="H18" s="21"/>
      <c r="I18" s="22"/>
      <c r="J18" s="21"/>
      <c r="K18" s="21"/>
      <c r="L18" s="21"/>
      <c r="M18" s="21"/>
    </row>
    <row r="19" spans="1:13" s="14" customFormat="1">
      <c r="A19" s="44"/>
      <c r="B19" s="45" t="s">
        <v>138</v>
      </c>
      <c r="C19" s="103">
        <v>0</v>
      </c>
      <c r="D19" s="103">
        <v>0</v>
      </c>
      <c r="E19" s="103">
        <v>0</v>
      </c>
      <c r="F19" s="103">
        <v>0</v>
      </c>
      <c r="G19" s="103">
        <v>0</v>
      </c>
      <c r="H19" s="121">
        <v>0</v>
      </c>
      <c r="I19" s="103">
        <v>0</v>
      </c>
      <c r="J19" s="41">
        <v>20</v>
      </c>
      <c r="K19" s="41">
        <v>20</v>
      </c>
      <c r="L19" s="41">
        <v>20</v>
      </c>
      <c r="M19" s="41">
        <v>20</v>
      </c>
    </row>
    <row r="20" spans="1:13" ht="23.25">
      <c r="A20" s="46" t="s">
        <v>40</v>
      </c>
      <c r="B20" s="47"/>
      <c r="C20" s="25">
        <f>SUM(C21:C25)</f>
        <v>270</v>
      </c>
      <c r="D20" s="25">
        <f t="shared" ref="D20:M20" si="6">SUM(D21:D25)</f>
        <v>270</v>
      </c>
      <c r="E20" s="25">
        <f t="shared" si="6"/>
        <v>270</v>
      </c>
      <c r="F20" s="25">
        <f t="shared" si="6"/>
        <v>270</v>
      </c>
      <c r="G20" s="25">
        <f t="shared" si="6"/>
        <v>270</v>
      </c>
      <c r="H20" s="119">
        <f t="shared" si="6"/>
        <v>270</v>
      </c>
      <c r="I20" s="25">
        <f t="shared" si="6"/>
        <v>270</v>
      </c>
      <c r="J20" s="25">
        <f t="shared" si="6"/>
        <v>330</v>
      </c>
      <c r="K20" s="25">
        <f t="shared" si="6"/>
        <v>330</v>
      </c>
      <c r="L20" s="25">
        <f t="shared" si="6"/>
        <v>330</v>
      </c>
      <c r="M20" s="25">
        <f t="shared" si="6"/>
        <v>330</v>
      </c>
    </row>
    <row r="21" spans="1:13" ht="23.25">
      <c r="A21" s="44" t="s">
        <v>20</v>
      </c>
      <c r="B21" s="45"/>
      <c r="C21" s="18">
        <v>90</v>
      </c>
      <c r="D21" s="18">
        <v>90</v>
      </c>
      <c r="E21" s="18">
        <v>90</v>
      </c>
      <c r="F21" s="18">
        <v>90</v>
      </c>
      <c r="G21" s="18">
        <v>90</v>
      </c>
      <c r="H21" s="21">
        <f t="shared" ref="H21:H23" si="7">SUM(C21:G21)/5</f>
        <v>90</v>
      </c>
      <c r="I21" s="18">
        <v>90</v>
      </c>
      <c r="J21" s="18">
        <v>90</v>
      </c>
      <c r="K21" s="18">
        <v>90</v>
      </c>
      <c r="L21" s="18">
        <v>90</v>
      </c>
      <c r="M21" s="18">
        <v>90</v>
      </c>
    </row>
    <row r="22" spans="1:13" ht="23.25">
      <c r="A22" s="44" t="s">
        <v>21</v>
      </c>
      <c r="B22" s="45"/>
      <c r="C22" s="18">
        <v>90</v>
      </c>
      <c r="D22" s="18">
        <v>90</v>
      </c>
      <c r="E22" s="18">
        <v>90</v>
      </c>
      <c r="F22" s="18">
        <v>90</v>
      </c>
      <c r="G22" s="18">
        <v>90</v>
      </c>
      <c r="H22" s="21">
        <f t="shared" si="7"/>
        <v>90</v>
      </c>
      <c r="I22" s="18">
        <v>90</v>
      </c>
      <c r="J22" s="18">
        <v>90</v>
      </c>
      <c r="K22" s="18">
        <v>90</v>
      </c>
      <c r="L22" s="18">
        <v>90</v>
      </c>
      <c r="M22" s="18">
        <v>90</v>
      </c>
    </row>
    <row r="23" spans="1:13" ht="23.25">
      <c r="A23" s="44" t="s">
        <v>22</v>
      </c>
      <c r="B23" s="45"/>
      <c r="C23" s="18">
        <v>90</v>
      </c>
      <c r="D23" s="18">
        <v>90</v>
      </c>
      <c r="E23" s="18">
        <v>90</v>
      </c>
      <c r="F23" s="18">
        <v>90</v>
      </c>
      <c r="G23" s="18">
        <v>90</v>
      </c>
      <c r="H23" s="21">
        <f t="shared" si="7"/>
        <v>90</v>
      </c>
      <c r="I23" s="18">
        <v>90</v>
      </c>
      <c r="J23" s="18">
        <v>90</v>
      </c>
      <c r="K23" s="18">
        <v>90</v>
      </c>
      <c r="L23" s="18">
        <v>90</v>
      </c>
      <c r="M23" s="18">
        <v>90</v>
      </c>
    </row>
    <row r="24" spans="1:13" s="14" customFormat="1" ht="23.25">
      <c r="A24" s="50" t="s">
        <v>136</v>
      </c>
      <c r="B24" s="45"/>
      <c r="C24" s="18"/>
      <c r="D24" s="18"/>
      <c r="E24" s="18"/>
      <c r="F24" s="18"/>
      <c r="G24" s="18"/>
      <c r="H24" s="21"/>
      <c r="I24" s="22"/>
      <c r="J24" s="21"/>
      <c r="K24" s="21"/>
      <c r="L24" s="21"/>
      <c r="M24" s="21"/>
    </row>
    <row r="25" spans="1:13" s="14" customFormat="1">
      <c r="A25" s="44"/>
      <c r="B25" s="45" t="s">
        <v>137</v>
      </c>
      <c r="C25" s="103">
        <v>0</v>
      </c>
      <c r="D25" s="103">
        <v>0</v>
      </c>
      <c r="E25" s="103">
        <v>0</v>
      </c>
      <c r="F25" s="103">
        <v>0</v>
      </c>
      <c r="G25" s="103">
        <v>0</v>
      </c>
      <c r="H25" s="121">
        <v>0</v>
      </c>
      <c r="I25" s="103">
        <v>0</v>
      </c>
      <c r="J25" s="41">
        <v>60</v>
      </c>
      <c r="K25" s="41">
        <v>60</v>
      </c>
      <c r="L25" s="41">
        <v>60</v>
      </c>
      <c r="M25" s="41">
        <v>60</v>
      </c>
    </row>
    <row r="26" spans="1:13" ht="23.25">
      <c r="A26" s="46" t="s">
        <v>43</v>
      </c>
      <c r="B26" s="47"/>
      <c r="C26" s="25">
        <f>SUM(C27:C32)</f>
        <v>228</v>
      </c>
      <c r="D26" s="25">
        <f t="shared" ref="D26:M26" si="8">SUM(D27:D32)</f>
        <v>228</v>
      </c>
      <c r="E26" s="25">
        <f t="shared" si="8"/>
        <v>228</v>
      </c>
      <c r="F26" s="25">
        <f t="shared" si="8"/>
        <v>240</v>
      </c>
      <c r="G26" s="25">
        <f t="shared" si="8"/>
        <v>240</v>
      </c>
      <c r="H26" s="119">
        <f t="shared" si="8"/>
        <v>240</v>
      </c>
      <c r="I26" s="25">
        <f t="shared" si="8"/>
        <v>240</v>
      </c>
      <c r="J26" s="25">
        <f t="shared" si="8"/>
        <v>280</v>
      </c>
      <c r="K26" s="25">
        <f t="shared" si="8"/>
        <v>280</v>
      </c>
      <c r="L26" s="25">
        <f t="shared" si="8"/>
        <v>280</v>
      </c>
      <c r="M26" s="25">
        <f t="shared" si="8"/>
        <v>280</v>
      </c>
    </row>
    <row r="27" spans="1:13" ht="23.25">
      <c r="A27" s="44" t="s">
        <v>51</v>
      </c>
      <c r="B27" s="45"/>
      <c r="C27" s="18"/>
      <c r="D27" s="34"/>
      <c r="E27" s="35"/>
      <c r="F27" s="21"/>
      <c r="G27" s="21"/>
      <c r="H27" s="21"/>
      <c r="I27" s="22"/>
      <c r="J27" s="21"/>
      <c r="K27" s="21"/>
      <c r="L27" s="21"/>
      <c r="M27" s="21"/>
    </row>
    <row r="28" spans="1:13" ht="23.25">
      <c r="A28" s="44" t="s">
        <v>45</v>
      </c>
      <c r="B28" s="45"/>
      <c r="C28" s="18">
        <v>90</v>
      </c>
      <c r="D28" s="18">
        <v>90</v>
      </c>
      <c r="E28" s="18">
        <v>90</v>
      </c>
      <c r="F28" s="18">
        <v>90</v>
      </c>
      <c r="G28" s="18">
        <v>90</v>
      </c>
      <c r="H28" s="21">
        <f>SUM(C28:G28)/5</f>
        <v>90</v>
      </c>
      <c r="I28" s="18">
        <v>90</v>
      </c>
      <c r="J28" s="18">
        <v>90</v>
      </c>
      <c r="K28" s="18">
        <v>90</v>
      </c>
      <c r="L28" s="18">
        <v>90</v>
      </c>
      <c r="M28" s="18">
        <v>90</v>
      </c>
    </row>
    <row r="29" spans="1:13" ht="23.25">
      <c r="A29" s="44" t="s">
        <v>44</v>
      </c>
      <c r="B29" s="45"/>
      <c r="C29" s="18">
        <v>90</v>
      </c>
      <c r="D29" s="18">
        <v>90</v>
      </c>
      <c r="E29" s="18">
        <v>90</v>
      </c>
      <c r="F29" s="18">
        <v>90</v>
      </c>
      <c r="G29" s="18">
        <v>90</v>
      </c>
      <c r="H29" s="21">
        <f t="shared" ref="H29" si="9">SUM(C29:G29)/5</f>
        <v>90</v>
      </c>
      <c r="I29" s="18">
        <v>90</v>
      </c>
      <c r="J29" s="18">
        <v>90</v>
      </c>
      <c r="K29" s="18">
        <v>90</v>
      </c>
      <c r="L29" s="18">
        <v>90</v>
      </c>
      <c r="M29" s="18">
        <v>90</v>
      </c>
    </row>
    <row r="30" spans="1:13">
      <c r="A30" s="44" t="s">
        <v>39</v>
      </c>
      <c r="B30" s="45"/>
      <c r="C30" s="18">
        <v>48</v>
      </c>
      <c r="D30" s="34">
        <v>48</v>
      </c>
      <c r="E30" s="35">
        <v>48</v>
      </c>
      <c r="F30" s="41">
        <v>60</v>
      </c>
      <c r="G30" s="41">
        <v>60</v>
      </c>
      <c r="H30" s="21">
        <v>60</v>
      </c>
      <c r="I30" s="41">
        <v>60</v>
      </c>
      <c r="J30" s="41">
        <v>60</v>
      </c>
      <c r="K30" s="41">
        <v>60</v>
      </c>
      <c r="L30" s="41">
        <v>60</v>
      </c>
      <c r="M30" s="41">
        <v>60</v>
      </c>
    </row>
    <row r="31" spans="1:13" s="14" customFormat="1">
      <c r="A31" s="50" t="s">
        <v>136</v>
      </c>
      <c r="B31" s="45"/>
      <c r="C31" s="18"/>
      <c r="D31" s="34"/>
      <c r="E31" s="35"/>
      <c r="F31" s="41"/>
      <c r="G31" s="41"/>
      <c r="H31" s="21"/>
      <c r="I31" s="22"/>
      <c r="J31" s="21"/>
      <c r="K31" s="21"/>
      <c r="L31" s="21"/>
      <c r="M31" s="21"/>
    </row>
    <row r="32" spans="1:13" s="14" customFormat="1">
      <c r="A32" s="44"/>
      <c r="B32" s="45" t="s">
        <v>141</v>
      </c>
      <c r="C32" s="103">
        <v>0</v>
      </c>
      <c r="D32" s="103">
        <v>0</v>
      </c>
      <c r="E32" s="103">
        <v>0</v>
      </c>
      <c r="F32" s="103">
        <v>0</v>
      </c>
      <c r="G32" s="103">
        <v>0</v>
      </c>
      <c r="H32" s="121">
        <v>0</v>
      </c>
      <c r="I32" s="103">
        <v>0</v>
      </c>
      <c r="J32" s="41">
        <v>40</v>
      </c>
      <c r="K32" s="41">
        <v>40</v>
      </c>
      <c r="L32" s="41">
        <v>40</v>
      </c>
      <c r="M32" s="41">
        <v>40</v>
      </c>
    </row>
    <row r="33" spans="1:13" ht="23.25">
      <c r="A33" s="46" t="s">
        <v>47</v>
      </c>
      <c r="B33" s="47"/>
      <c r="C33" s="25">
        <f t="shared" ref="C33:M33" si="10">SUM(C34:C60)</f>
        <v>1560</v>
      </c>
      <c r="D33" s="25">
        <f t="shared" si="10"/>
        <v>1560</v>
      </c>
      <c r="E33" s="25">
        <f t="shared" si="10"/>
        <v>1560</v>
      </c>
      <c r="F33" s="25">
        <f t="shared" si="10"/>
        <v>1650</v>
      </c>
      <c r="G33" s="25">
        <f t="shared" si="10"/>
        <v>1660</v>
      </c>
      <c r="H33" s="119">
        <f t="shared" si="10"/>
        <v>1660</v>
      </c>
      <c r="I33" s="25">
        <f t="shared" si="10"/>
        <v>1870</v>
      </c>
      <c r="J33" s="25">
        <f t="shared" si="10"/>
        <v>1930</v>
      </c>
      <c r="K33" s="25">
        <f t="shared" si="10"/>
        <v>1930</v>
      </c>
      <c r="L33" s="25">
        <f t="shared" si="10"/>
        <v>1930</v>
      </c>
      <c r="M33" s="25">
        <f t="shared" si="10"/>
        <v>1930</v>
      </c>
    </row>
    <row r="34" spans="1:13" ht="23.25">
      <c r="A34" s="44" t="s">
        <v>34</v>
      </c>
      <c r="B34" s="45"/>
      <c r="C34" s="18">
        <v>90</v>
      </c>
      <c r="D34" s="18">
        <v>90</v>
      </c>
      <c r="E34" s="18">
        <v>90</v>
      </c>
      <c r="F34" s="18">
        <v>90</v>
      </c>
      <c r="G34" s="18">
        <v>90</v>
      </c>
      <c r="H34" s="21">
        <f t="shared" ref="H34:H54" si="11">SUM(C34:G34)/5</f>
        <v>90</v>
      </c>
      <c r="I34" s="18">
        <v>90</v>
      </c>
      <c r="J34" s="18">
        <v>90</v>
      </c>
      <c r="K34" s="18">
        <v>90</v>
      </c>
      <c r="L34" s="18">
        <v>90</v>
      </c>
      <c r="M34" s="18">
        <v>90</v>
      </c>
    </row>
    <row r="35" spans="1:13">
      <c r="A35" s="44" t="s">
        <v>26</v>
      </c>
      <c r="B35" s="45"/>
      <c r="C35" s="18">
        <v>90</v>
      </c>
      <c r="D35" s="18">
        <v>90</v>
      </c>
      <c r="E35" s="18">
        <v>90</v>
      </c>
      <c r="F35" s="103">
        <v>0</v>
      </c>
      <c r="G35" s="103">
        <v>0</v>
      </c>
      <c r="H35" s="104">
        <v>0</v>
      </c>
      <c r="I35" s="105">
        <v>0</v>
      </c>
      <c r="J35" s="106">
        <v>0</v>
      </c>
      <c r="K35" s="106">
        <v>0</v>
      </c>
      <c r="L35" s="106">
        <v>0</v>
      </c>
      <c r="M35" s="106">
        <v>0</v>
      </c>
    </row>
    <row r="36" spans="1:13" s="14" customFormat="1" ht="23.25">
      <c r="A36" s="44" t="s">
        <v>68</v>
      </c>
      <c r="B36" s="53"/>
      <c r="C36" s="103">
        <v>0</v>
      </c>
      <c r="D36" s="103">
        <v>0</v>
      </c>
      <c r="E36" s="103">
        <v>0</v>
      </c>
      <c r="F36" s="18">
        <v>90</v>
      </c>
      <c r="G36" s="18">
        <v>90</v>
      </c>
      <c r="H36" s="21">
        <f>SUM(C36:G36)/2</f>
        <v>90</v>
      </c>
      <c r="I36" s="18">
        <v>90</v>
      </c>
      <c r="J36" s="18">
        <v>90</v>
      </c>
      <c r="K36" s="18">
        <v>90</v>
      </c>
      <c r="L36" s="18">
        <v>90</v>
      </c>
      <c r="M36" s="18">
        <v>90</v>
      </c>
    </row>
    <row r="37" spans="1:13" ht="23.25">
      <c r="A37" s="44" t="s">
        <v>28</v>
      </c>
      <c r="B37" s="45"/>
      <c r="C37" s="18">
        <v>90</v>
      </c>
      <c r="D37" s="18">
        <v>90</v>
      </c>
      <c r="E37" s="18">
        <v>90</v>
      </c>
      <c r="F37" s="18">
        <v>90</v>
      </c>
      <c r="G37" s="18">
        <v>90</v>
      </c>
      <c r="H37" s="21">
        <f t="shared" si="11"/>
        <v>90</v>
      </c>
      <c r="I37" s="18">
        <v>90</v>
      </c>
      <c r="J37" s="18">
        <v>90</v>
      </c>
      <c r="K37" s="18">
        <v>90</v>
      </c>
      <c r="L37" s="18">
        <v>90</v>
      </c>
      <c r="M37" s="18">
        <v>90</v>
      </c>
    </row>
    <row r="38" spans="1:13" ht="23.25">
      <c r="A38" s="44" t="s">
        <v>29</v>
      </c>
      <c r="B38" s="45"/>
      <c r="C38" s="18">
        <v>90</v>
      </c>
      <c r="D38" s="18">
        <v>90</v>
      </c>
      <c r="E38" s="18">
        <v>90</v>
      </c>
      <c r="F38" s="18">
        <v>90</v>
      </c>
      <c r="G38" s="18">
        <v>90</v>
      </c>
      <c r="H38" s="21">
        <f t="shared" si="11"/>
        <v>90</v>
      </c>
      <c r="I38" s="18">
        <v>90</v>
      </c>
      <c r="J38" s="18">
        <v>90</v>
      </c>
      <c r="K38" s="18">
        <v>90</v>
      </c>
      <c r="L38" s="18">
        <v>90</v>
      </c>
      <c r="M38" s="18">
        <v>90</v>
      </c>
    </row>
    <row r="39" spans="1:13" ht="23.25">
      <c r="A39" s="44" t="s">
        <v>23</v>
      </c>
      <c r="B39" s="45"/>
      <c r="C39" s="18">
        <v>90</v>
      </c>
      <c r="D39" s="18">
        <v>90</v>
      </c>
      <c r="E39" s="18">
        <v>90</v>
      </c>
      <c r="F39" s="18">
        <v>90</v>
      </c>
      <c r="G39" s="18">
        <v>90</v>
      </c>
      <c r="H39" s="21">
        <f t="shared" si="11"/>
        <v>90</v>
      </c>
      <c r="I39" s="18">
        <v>90</v>
      </c>
      <c r="J39" s="18">
        <v>90</v>
      </c>
      <c r="K39" s="18">
        <v>90</v>
      </c>
      <c r="L39" s="18">
        <v>90</v>
      </c>
      <c r="M39" s="18">
        <v>90</v>
      </c>
    </row>
    <row r="40" spans="1:13" ht="23.25">
      <c r="A40" s="44" t="s">
        <v>33</v>
      </c>
      <c r="B40" s="45"/>
      <c r="C40" s="18">
        <v>90</v>
      </c>
      <c r="D40" s="18">
        <v>90</v>
      </c>
      <c r="E40" s="18">
        <v>90</v>
      </c>
      <c r="F40" s="18">
        <v>90</v>
      </c>
      <c r="G40" s="18">
        <v>90</v>
      </c>
      <c r="H40" s="21">
        <f t="shared" si="11"/>
        <v>90</v>
      </c>
      <c r="I40" s="18">
        <v>90</v>
      </c>
      <c r="J40" s="18">
        <v>90</v>
      </c>
      <c r="K40" s="18">
        <v>90</v>
      </c>
      <c r="L40" s="18">
        <v>90</v>
      </c>
      <c r="M40" s="18">
        <v>90</v>
      </c>
    </row>
    <row r="41" spans="1:13" ht="23.25">
      <c r="A41" s="44" t="s">
        <v>25</v>
      </c>
      <c r="B41" s="45"/>
      <c r="C41" s="18">
        <v>90</v>
      </c>
      <c r="D41" s="18">
        <v>90</v>
      </c>
      <c r="E41" s="18">
        <v>90</v>
      </c>
      <c r="F41" s="18">
        <v>90</v>
      </c>
      <c r="G41" s="18">
        <v>90</v>
      </c>
      <c r="H41" s="21">
        <f t="shared" si="11"/>
        <v>90</v>
      </c>
      <c r="I41" s="18">
        <v>90</v>
      </c>
      <c r="J41" s="18">
        <v>90</v>
      </c>
      <c r="K41" s="18">
        <v>90</v>
      </c>
      <c r="L41" s="18">
        <v>90</v>
      </c>
      <c r="M41" s="18">
        <v>90</v>
      </c>
    </row>
    <row r="42" spans="1:13" ht="23.25">
      <c r="A42" s="44" t="s">
        <v>32</v>
      </c>
      <c r="B42" s="45"/>
      <c r="C42" s="18">
        <v>90</v>
      </c>
      <c r="D42" s="18">
        <v>90</v>
      </c>
      <c r="E42" s="18">
        <v>90</v>
      </c>
      <c r="F42" s="18">
        <v>90</v>
      </c>
      <c r="G42" s="18">
        <v>90</v>
      </c>
      <c r="H42" s="21">
        <f t="shared" si="11"/>
        <v>90</v>
      </c>
      <c r="I42" s="18">
        <v>90</v>
      </c>
      <c r="J42" s="18">
        <v>90</v>
      </c>
      <c r="K42" s="18">
        <v>90</v>
      </c>
      <c r="L42" s="18">
        <v>90</v>
      </c>
      <c r="M42" s="18">
        <v>90</v>
      </c>
    </row>
    <row r="43" spans="1:13" ht="23.25">
      <c r="A43" s="44" t="s">
        <v>24</v>
      </c>
      <c r="B43" s="45"/>
      <c r="C43" s="18">
        <v>90</v>
      </c>
      <c r="D43" s="18">
        <v>90</v>
      </c>
      <c r="E43" s="18">
        <v>90</v>
      </c>
      <c r="F43" s="18">
        <v>90</v>
      </c>
      <c r="G43" s="18">
        <v>90</v>
      </c>
      <c r="H43" s="21">
        <f t="shared" si="11"/>
        <v>90</v>
      </c>
      <c r="I43" s="18">
        <v>180</v>
      </c>
      <c r="J43" s="18">
        <v>180</v>
      </c>
      <c r="K43" s="18">
        <v>180</v>
      </c>
      <c r="L43" s="18">
        <v>180</v>
      </c>
      <c r="M43" s="18">
        <v>180</v>
      </c>
    </row>
    <row r="44" spans="1:13" ht="23.25">
      <c r="A44" s="44" t="s">
        <v>27</v>
      </c>
      <c r="B44" s="45"/>
      <c r="C44" s="18">
        <v>90</v>
      </c>
      <c r="D44" s="18">
        <v>90</v>
      </c>
      <c r="E44" s="18">
        <v>90</v>
      </c>
      <c r="F44" s="18">
        <v>90</v>
      </c>
      <c r="G44" s="18">
        <v>90</v>
      </c>
      <c r="H44" s="21">
        <f t="shared" si="11"/>
        <v>90</v>
      </c>
      <c r="I44" s="18">
        <v>90</v>
      </c>
      <c r="J44" s="18">
        <v>90</v>
      </c>
      <c r="K44" s="18">
        <v>90</v>
      </c>
      <c r="L44" s="18">
        <v>90</v>
      </c>
      <c r="M44" s="18">
        <v>90</v>
      </c>
    </row>
    <row r="45" spans="1:13" ht="23.25">
      <c r="A45" s="44" t="s">
        <v>31</v>
      </c>
      <c r="B45" s="45"/>
      <c r="C45" s="18">
        <v>90</v>
      </c>
      <c r="D45" s="18">
        <v>90</v>
      </c>
      <c r="E45" s="18">
        <v>90</v>
      </c>
      <c r="F45" s="18">
        <v>90</v>
      </c>
      <c r="G45" s="18">
        <v>90</v>
      </c>
      <c r="H45" s="21">
        <f t="shared" si="11"/>
        <v>90</v>
      </c>
      <c r="I45" s="18">
        <v>90</v>
      </c>
      <c r="J45" s="18">
        <v>90</v>
      </c>
      <c r="K45" s="18">
        <v>90</v>
      </c>
      <c r="L45" s="18">
        <v>90</v>
      </c>
      <c r="M45" s="18">
        <v>90</v>
      </c>
    </row>
    <row r="46" spans="1:13" ht="23.25">
      <c r="A46" s="44" t="s">
        <v>30</v>
      </c>
      <c r="B46" s="45"/>
      <c r="C46" s="18">
        <v>90</v>
      </c>
      <c r="D46" s="18">
        <v>90</v>
      </c>
      <c r="E46" s="18">
        <v>90</v>
      </c>
      <c r="F46" s="18">
        <v>90</v>
      </c>
      <c r="G46" s="18">
        <v>90</v>
      </c>
      <c r="H46" s="21">
        <f t="shared" si="11"/>
        <v>90</v>
      </c>
      <c r="I46" s="18">
        <v>90</v>
      </c>
      <c r="J46" s="18">
        <v>90</v>
      </c>
      <c r="K46" s="18">
        <v>90</v>
      </c>
      <c r="L46" s="18">
        <v>90</v>
      </c>
      <c r="M46" s="18">
        <v>90</v>
      </c>
    </row>
    <row r="47" spans="1:13" ht="23.25">
      <c r="A47" s="44" t="s">
        <v>49</v>
      </c>
      <c r="B47" s="45"/>
      <c r="C47" s="18">
        <v>90</v>
      </c>
      <c r="D47" s="18">
        <v>90</v>
      </c>
      <c r="E47" s="18">
        <v>90</v>
      </c>
      <c r="F47" s="18">
        <v>90</v>
      </c>
      <c r="G47" s="18">
        <v>90</v>
      </c>
      <c r="H47" s="21">
        <f t="shared" si="11"/>
        <v>90</v>
      </c>
      <c r="I47" s="18">
        <v>90</v>
      </c>
      <c r="J47" s="18">
        <v>90</v>
      </c>
      <c r="K47" s="18">
        <v>90</v>
      </c>
      <c r="L47" s="18">
        <v>90</v>
      </c>
      <c r="M47" s="18">
        <v>90</v>
      </c>
    </row>
    <row r="48" spans="1:13" ht="23.25">
      <c r="A48" s="44" t="s">
        <v>48</v>
      </c>
      <c r="B48" s="45"/>
      <c r="C48" s="18">
        <v>90</v>
      </c>
      <c r="D48" s="18">
        <v>90</v>
      </c>
      <c r="E48" s="18">
        <v>90</v>
      </c>
      <c r="F48" s="18">
        <v>60</v>
      </c>
      <c r="G48" s="18">
        <v>60</v>
      </c>
      <c r="H48" s="21">
        <v>60</v>
      </c>
      <c r="I48" s="18">
        <v>60</v>
      </c>
      <c r="J48" s="18">
        <v>60</v>
      </c>
      <c r="K48" s="18">
        <v>60</v>
      </c>
      <c r="L48" s="18">
        <v>60</v>
      </c>
      <c r="M48" s="18">
        <v>60</v>
      </c>
    </row>
    <row r="49" spans="1:13" s="14" customFormat="1" ht="23.25">
      <c r="A49" s="44" t="s">
        <v>131</v>
      </c>
      <c r="B49" s="45"/>
      <c r="C49" s="103">
        <v>0</v>
      </c>
      <c r="D49" s="103">
        <v>0</v>
      </c>
      <c r="E49" s="103">
        <v>0</v>
      </c>
      <c r="F49" s="18">
        <v>60</v>
      </c>
      <c r="G49" s="18">
        <v>60</v>
      </c>
      <c r="H49" s="21">
        <f>SUM(C49:G49)/2</f>
        <v>60</v>
      </c>
      <c r="I49" s="18">
        <v>60</v>
      </c>
      <c r="J49" s="18">
        <v>60</v>
      </c>
      <c r="K49" s="18">
        <v>60</v>
      </c>
      <c r="L49" s="18">
        <v>60</v>
      </c>
      <c r="M49" s="18">
        <v>60</v>
      </c>
    </row>
    <row r="50" spans="1:13" ht="23.25">
      <c r="A50" s="44" t="s">
        <v>35</v>
      </c>
      <c r="B50" s="45"/>
      <c r="C50" s="18">
        <v>90</v>
      </c>
      <c r="D50" s="18">
        <v>90</v>
      </c>
      <c r="E50" s="18">
        <v>90</v>
      </c>
      <c r="F50" s="18">
        <v>90</v>
      </c>
      <c r="G50" s="18">
        <v>90</v>
      </c>
      <c r="H50" s="21">
        <f t="shared" si="11"/>
        <v>90</v>
      </c>
      <c r="I50" s="18">
        <v>90</v>
      </c>
      <c r="J50" s="18">
        <v>90</v>
      </c>
      <c r="K50" s="18">
        <v>90</v>
      </c>
      <c r="L50" s="18">
        <v>90</v>
      </c>
      <c r="M50" s="18">
        <v>90</v>
      </c>
    </row>
    <row r="51" spans="1:13" ht="23.25">
      <c r="A51" s="44" t="s">
        <v>36</v>
      </c>
      <c r="B51" s="45"/>
      <c r="C51" s="18">
        <v>60</v>
      </c>
      <c r="D51" s="18">
        <v>60</v>
      </c>
      <c r="E51" s="103">
        <v>0</v>
      </c>
      <c r="F51" s="103">
        <v>0</v>
      </c>
      <c r="G51" s="103">
        <v>0</v>
      </c>
      <c r="H51" s="104">
        <v>0</v>
      </c>
      <c r="I51" s="103">
        <v>0</v>
      </c>
      <c r="J51" s="103">
        <v>0</v>
      </c>
      <c r="K51" s="103">
        <v>0</v>
      </c>
      <c r="L51" s="103">
        <v>0</v>
      </c>
      <c r="M51" s="103">
        <v>0</v>
      </c>
    </row>
    <row r="52" spans="1:13" s="14" customFormat="1" ht="23.25">
      <c r="A52" s="44" t="s">
        <v>134</v>
      </c>
      <c r="B52" s="45"/>
      <c r="C52" s="103">
        <v>0</v>
      </c>
      <c r="D52" s="103">
        <v>0</v>
      </c>
      <c r="E52" s="18">
        <v>60</v>
      </c>
      <c r="F52" s="18">
        <v>60</v>
      </c>
      <c r="G52" s="18">
        <v>60</v>
      </c>
      <c r="H52" s="21">
        <f>SUM(C52:G52)/3</f>
        <v>60</v>
      </c>
      <c r="I52" s="18">
        <v>60</v>
      </c>
      <c r="J52" s="18">
        <v>60</v>
      </c>
      <c r="K52" s="18">
        <v>60</v>
      </c>
      <c r="L52" s="18">
        <v>60</v>
      </c>
      <c r="M52" s="18">
        <v>60</v>
      </c>
    </row>
    <row r="53" spans="1:13" ht="23.25">
      <c r="A53" s="44" t="s">
        <v>38</v>
      </c>
      <c r="B53" s="45"/>
      <c r="C53" s="18">
        <v>60</v>
      </c>
      <c r="D53" s="18">
        <v>60</v>
      </c>
      <c r="E53" s="18">
        <v>60</v>
      </c>
      <c r="F53" s="18">
        <v>60</v>
      </c>
      <c r="G53" s="18">
        <v>60</v>
      </c>
      <c r="H53" s="21">
        <f t="shared" si="11"/>
        <v>60</v>
      </c>
      <c r="I53" s="18">
        <v>60</v>
      </c>
      <c r="J53" s="18">
        <v>60</v>
      </c>
      <c r="K53" s="18">
        <v>60</v>
      </c>
      <c r="L53" s="18">
        <v>60</v>
      </c>
      <c r="M53" s="18">
        <v>60</v>
      </c>
    </row>
    <row r="54" spans="1:13" ht="23.25">
      <c r="A54" s="44" t="s">
        <v>37</v>
      </c>
      <c r="B54" s="45"/>
      <c r="C54" s="18">
        <v>90</v>
      </c>
      <c r="D54" s="18">
        <v>90</v>
      </c>
      <c r="E54" s="18">
        <v>90</v>
      </c>
      <c r="F54" s="18">
        <v>90</v>
      </c>
      <c r="G54" s="18">
        <v>90</v>
      </c>
      <c r="H54" s="21">
        <f t="shared" si="11"/>
        <v>90</v>
      </c>
      <c r="I54" s="18">
        <v>90</v>
      </c>
      <c r="J54" s="18">
        <v>90</v>
      </c>
      <c r="K54" s="18">
        <v>90</v>
      </c>
      <c r="L54" s="18">
        <v>90</v>
      </c>
      <c r="M54" s="18">
        <v>90</v>
      </c>
    </row>
    <row r="55" spans="1:13" ht="23.25">
      <c r="A55" s="44" t="s">
        <v>69</v>
      </c>
      <c r="B55" s="53"/>
      <c r="C55" s="103">
        <v>0</v>
      </c>
      <c r="D55" s="103">
        <v>0</v>
      </c>
      <c r="E55" s="103">
        <v>0</v>
      </c>
      <c r="F55" s="18">
        <v>60</v>
      </c>
      <c r="G55" s="18">
        <v>60</v>
      </c>
      <c r="H55" s="21">
        <f>SUM(C55:G55)/2</f>
        <v>60</v>
      </c>
      <c r="I55" s="18">
        <v>60</v>
      </c>
      <c r="J55" s="18">
        <v>60</v>
      </c>
      <c r="K55" s="18">
        <v>60</v>
      </c>
      <c r="L55" s="18">
        <v>60</v>
      </c>
      <c r="M55" s="18">
        <v>60</v>
      </c>
    </row>
    <row r="56" spans="1:13" s="14" customFormat="1" ht="23.25">
      <c r="A56" s="44" t="s">
        <v>143</v>
      </c>
      <c r="B56" s="53"/>
      <c r="C56" s="103">
        <v>0</v>
      </c>
      <c r="D56" s="103">
        <v>0</v>
      </c>
      <c r="E56" s="103">
        <v>0</v>
      </c>
      <c r="F56" s="103">
        <v>0</v>
      </c>
      <c r="G56" s="18">
        <v>10</v>
      </c>
      <c r="H56" s="21">
        <f>SUM(C56:G56)/1</f>
        <v>10</v>
      </c>
      <c r="I56" s="18">
        <v>10</v>
      </c>
      <c r="J56" s="18">
        <v>10</v>
      </c>
      <c r="K56" s="18">
        <v>10</v>
      </c>
      <c r="L56" s="18">
        <v>10</v>
      </c>
      <c r="M56" s="18">
        <v>10</v>
      </c>
    </row>
    <row r="57" spans="1:13" s="14" customFormat="1">
      <c r="A57" s="50" t="s">
        <v>136</v>
      </c>
      <c r="B57" s="53"/>
      <c r="C57" s="37"/>
      <c r="D57" s="34"/>
      <c r="E57" s="34"/>
      <c r="F57" s="36"/>
      <c r="G57" s="36"/>
      <c r="H57" s="36"/>
      <c r="I57" s="36"/>
      <c r="J57" s="36"/>
      <c r="K57" s="36"/>
      <c r="L57" s="36"/>
      <c r="M57" s="36"/>
    </row>
    <row r="58" spans="1:13" s="14" customFormat="1">
      <c r="A58" s="52"/>
      <c r="B58" s="45" t="s">
        <v>139</v>
      </c>
      <c r="C58" s="103">
        <v>0</v>
      </c>
      <c r="D58" s="103">
        <v>0</v>
      </c>
      <c r="E58" s="103">
        <v>0</v>
      </c>
      <c r="F58" s="103">
        <v>0</v>
      </c>
      <c r="G58" s="103">
        <v>0</v>
      </c>
      <c r="H58" s="121">
        <v>0</v>
      </c>
      <c r="I58" s="18">
        <v>60</v>
      </c>
      <c r="J58" s="18">
        <v>60</v>
      </c>
      <c r="K58" s="18">
        <v>60</v>
      </c>
      <c r="L58" s="18">
        <v>60</v>
      </c>
      <c r="M58" s="18">
        <v>60</v>
      </c>
    </row>
    <row r="59" spans="1:13" s="14" customFormat="1">
      <c r="A59" s="52"/>
      <c r="B59" s="45" t="s">
        <v>140</v>
      </c>
      <c r="C59" s="103">
        <v>0</v>
      </c>
      <c r="D59" s="103">
        <v>0</v>
      </c>
      <c r="E59" s="103">
        <v>0</v>
      </c>
      <c r="F59" s="103">
        <v>0</v>
      </c>
      <c r="G59" s="103">
        <v>0</v>
      </c>
      <c r="H59" s="121">
        <v>0</v>
      </c>
      <c r="I59" s="62">
        <v>60</v>
      </c>
      <c r="J59" s="18">
        <v>60</v>
      </c>
      <c r="K59" s="18">
        <v>60</v>
      </c>
      <c r="L59" s="18">
        <v>60</v>
      </c>
      <c r="M59" s="18">
        <v>60</v>
      </c>
    </row>
    <row r="60" spans="1:13" s="14" customFormat="1">
      <c r="A60" s="115"/>
      <c r="B60" s="107" t="s">
        <v>144</v>
      </c>
      <c r="C60" s="103">
        <v>0</v>
      </c>
      <c r="D60" s="103">
        <v>0</v>
      </c>
      <c r="E60" s="103">
        <v>0</v>
      </c>
      <c r="F60" s="103">
        <v>0</v>
      </c>
      <c r="G60" s="103">
        <v>0</v>
      </c>
      <c r="H60" s="121">
        <v>0</v>
      </c>
      <c r="I60" s="103">
        <v>0</v>
      </c>
      <c r="J60" s="108">
        <v>60</v>
      </c>
      <c r="K60" s="108">
        <v>60</v>
      </c>
      <c r="L60" s="108">
        <v>60</v>
      </c>
      <c r="M60" s="108">
        <v>60</v>
      </c>
    </row>
    <row r="61" spans="1:13" ht="23.25">
      <c r="A61" s="29" t="s">
        <v>41</v>
      </c>
      <c r="B61" s="25"/>
      <c r="C61" s="25">
        <f>+C62</f>
        <v>48</v>
      </c>
      <c r="D61" s="25">
        <f t="shared" ref="D61:M61" si="12">+D62</f>
        <v>48</v>
      </c>
      <c r="E61" s="25">
        <f t="shared" si="12"/>
        <v>48</v>
      </c>
      <c r="F61" s="25">
        <f t="shared" si="12"/>
        <v>48</v>
      </c>
      <c r="G61" s="25">
        <f t="shared" si="12"/>
        <v>48</v>
      </c>
      <c r="H61" s="119">
        <f t="shared" si="12"/>
        <v>48</v>
      </c>
      <c r="I61" s="25">
        <f t="shared" si="12"/>
        <v>80</v>
      </c>
      <c r="J61" s="25">
        <f t="shared" si="12"/>
        <v>80</v>
      </c>
      <c r="K61" s="25">
        <f t="shared" si="12"/>
        <v>80</v>
      </c>
      <c r="L61" s="25">
        <f t="shared" si="12"/>
        <v>80</v>
      </c>
      <c r="M61" s="25">
        <f t="shared" si="12"/>
        <v>80</v>
      </c>
    </row>
    <row r="62" spans="1:13" ht="23.25">
      <c r="A62" s="44" t="s">
        <v>42</v>
      </c>
      <c r="B62" s="45"/>
      <c r="C62" s="18">
        <v>48</v>
      </c>
      <c r="D62" s="18">
        <v>48</v>
      </c>
      <c r="E62" s="18">
        <v>48</v>
      </c>
      <c r="F62" s="18">
        <v>48</v>
      </c>
      <c r="G62" s="18">
        <v>48</v>
      </c>
      <c r="H62" s="21">
        <f>SUM(C62:G62)/5</f>
        <v>48</v>
      </c>
      <c r="I62" s="18">
        <v>80</v>
      </c>
      <c r="J62" s="18">
        <v>80</v>
      </c>
      <c r="K62" s="18">
        <v>80</v>
      </c>
      <c r="L62" s="18">
        <v>80</v>
      </c>
      <c r="M62" s="18">
        <v>80</v>
      </c>
    </row>
    <row r="63" spans="1:13" ht="23.25">
      <c r="A63" s="54" t="s">
        <v>0</v>
      </c>
      <c r="B63" s="55"/>
      <c r="C63" s="38">
        <f t="shared" ref="C63:M63" si="13">C6+C13+C20+C26+C33+C61</f>
        <v>2406</v>
      </c>
      <c r="D63" s="38">
        <f t="shared" si="13"/>
        <v>2456</v>
      </c>
      <c r="E63" s="38">
        <f t="shared" si="13"/>
        <v>2456</v>
      </c>
      <c r="F63" s="38">
        <f t="shared" si="13"/>
        <v>2678</v>
      </c>
      <c r="G63" s="38">
        <f t="shared" si="13"/>
        <v>2688</v>
      </c>
      <c r="H63" s="38">
        <f t="shared" si="13"/>
        <v>2688</v>
      </c>
      <c r="I63" s="38">
        <f t="shared" si="13"/>
        <v>2930</v>
      </c>
      <c r="J63" s="38">
        <f t="shared" si="13"/>
        <v>3110</v>
      </c>
      <c r="K63" s="38">
        <f t="shared" si="13"/>
        <v>3110</v>
      </c>
      <c r="L63" s="38">
        <f t="shared" si="13"/>
        <v>3110</v>
      </c>
      <c r="M63" s="38">
        <f t="shared" si="13"/>
        <v>3110</v>
      </c>
    </row>
    <row r="64" spans="1:13" s="14" customFormat="1" ht="23.25">
      <c r="A64" s="59"/>
      <c r="B64" s="59"/>
      <c r="C64" s="60"/>
      <c r="D64" s="60"/>
      <c r="E64" s="60"/>
      <c r="F64" s="61"/>
      <c r="G64" s="61"/>
      <c r="H64" s="61"/>
      <c r="I64" s="61"/>
      <c r="J64" s="61"/>
      <c r="K64" s="61"/>
      <c r="L64" s="61"/>
      <c r="M64" s="61"/>
    </row>
    <row r="65" spans="1:13">
      <c r="A65" s="63" t="s">
        <v>145</v>
      </c>
      <c r="B65" s="56"/>
      <c r="C65" s="39"/>
      <c r="D65" s="39"/>
      <c r="E65" s="6"/>
      <c r="F65" s="40"/>
      <c r="G65" s="40"/>
      <c r="H65" s="40"/>
      <c r="I65" s="40"/>
      <c r="J65" s="40"/>
      <c r="K65" s="40"/>
      <c r="L65" s="40"/>
      <c r="M65" s="40"/>
    </row>
    <row r="66" spans="1:13" ht="23.25">
      <c r="A66" s="82" t="s">
        <v>46</v>
      </c>
      <c r="B66" s="73"/>
      <c r="C66" s="97">
        <f>SUM(C67:C77)</f>
        <v>75</v>
      </c>
      <c r="D66" s="97">
        <f t="shared" ref="D66:G66" si="14">SUM(D67:D77)</f>
        <v>75</v>
      </c>
      <c r="E66" s="97">
        <f t="shared" si="14"/>
        <v>75</v>
      </c>
      <c r="F66" s="97">
        <f t="shared" si="14"/>
        <v>80</v>
      </c>
      <c r="G66" s="97">
        <f t="shared" si="14"/>
        <v>80</v>
      </c>
      <c r="H66" s="122">
        <f>SUM(H67:H77)</f>
        <v>80</v>
      </c>
      <c r="I66" s="97">
        <f t="shared" ref="I66:M66" si="15">SUM(I67:I77)</f>
        <v>80</v>
      </c>
      <c r="J66" s="97">
        <f t="shared" si="15"/>
        <v>80</v>
      </c>
      <c r="K66" s="97">
        <f t="shared" si="15"/>
        <v>80</v>
      </c>
      <c r="L66" s="97">
        <f t="shared" si="15"/>
        <v>80</v>
      </c>
      <c r="M66" s="97">
        <f t="shared" si="15"/>
        <v>80</v>
      </c>
    </row>
    <row r="67" spans="1:13" ht="23.25">
      <c r="A67" s="83" t="s">
        <v>52</v>
      </c>
      <c r="B67" s="74"/>
      <c r="C67" s="75">
        <v>10</v>
      </c>
      <c r="D67" s="75">
        <v>10</v>
      </c>
      <c r="E67" s="75">
        <v>10</v>
      </c>
      <c r="F67" s="75">
        <v>10</v>
      </c>
      <c r="G67" s="75">
        <v>10</v>
      </c>
      <c r="H67" s="110">
        <f>SUM(C67:G67)/5</f>
        <v>10</v>
      </c>
      <c r="I67" s="75">
        <v>10</v>
      </c>
      <c r="J67" s="75">
        <v>10</v>
      </c>
      <c r="K67" s="75">
        <v>10</v>
      </c>
      <c r="L67" s="75">
        <v>10</v>
      </c>
      <c r="M67" s="75">
        <v>10</v>
      </c>
    </row>
    <row r="68" spans="1:13" ht="23.25">
      <c r="A68" s="83" t="s">
        <v>53</v>
      </c>
      <c r="B68" s="74"/>
      <c r="C68" s="75">
        <v>10</v>
      </c>
      <c r="D68" s="75">
        <v>10</v>
      </c>
      <c r="E68" s="75">
        <v>10</v>
      </c>
      <c r="F68" s="75">
        <v>10</v>
      </c>
      <c r="G68" s="75">
        <v>10</v>
      </c>
      <c r="H68" s="110">
        <f t="shared" ref="H68:H116" si="16">SUM(C68:G68)/5</f>
        <v>10</v>
      </c>
      <c r="I68" s="75">
        <v>10</v>
      </c>
      <c r="J68" s="75">
        <v>10</v>
      </c>
      <c r="K68" s="75">
        <v>10</v>
      </c>
      <c r="L68" s="75">
        <v>10</v>
      </c>
      <c r="M68" s="75">
        <v>10</v>
      </c>
    </row>
    <row r="69" spans="1:13" ht="23.25">
      <c r="A69" s="83" t="s">
        <v>54</v>
      </c>
      <c r="B69" s="74"/>
      <c r="C69" s="75">
        <v>10</v>
      </c>
      <c r="D69" s="75">
        <v>10</v>
      </c>
      <c r="E69" s="75">
        <v>10</v>
      </c>
      <c r="F69" s="75">
        <v>10</v>
      </c>
      <c r="G69" s="75">
        <v>10</v>
      </c>
      <c r="H69" s="110">
        <f t="shared" si="16"/>
        <v>10</v>
      </c>
      <c r="I69" s="75">
        <v>10</v>
      </c>
      <c r="J69" s="75">
        <v>10</v>
      </c>
      <c r="K69" s="75">
        <v>10</v>
      </c>
      <c r="L69" s="75">
        <v>10</v>
      </c>
      <c r="M69" s="75">
        <v>10</v>
      </c>
    </row>
    <row r="70" spans="1:13" ht="23.25">
      <c r="A70" s="83" t="s">
        <v>55</v>
      </c>
      <c r="B70" s="74"/>
      <c r="C70" s="75">
        <v>10</v>
      </c>
      <c r="D70" s="75">
        <v>10</v>
      </c>
      <c r="E70" s="75">
        <v>10</v>
      </c>
      <c r="F70" s="75">
        <v>10</v>
      </c>
      <c r="G70" s="75">
        <v>10</v>
      </c>
      <c r="H70" s="110">
        <f t="shared" si="16"/>
        <v>10</v>
      </c>
      <c r="I70" s="75">
        <v>10</v>
      </c>
      <c r="J70" s="75">
        <v>10</v>
      </c>
      <c r="K70" s="75">
        <v>10</v>
      </c>
      <c r="L70" s="75">
        <v>10</v>
      </c>
      <c r="M70" s="75">
        <v>10</v>
      </c>
    </row>
    <row r="71" spans="1:13" s="14" customFormat="1" ht="23.25">
      <c r="A71" s="83" t="s">
        <v>52</v>
      </c>
      <c r="B71" s="74"/>
      <c r="C71" s="75">
        <v>10</v>
      </c>
      <c r="D71" s="75">
        <v>10</v>
      </c>
      <c r="E71" s="75">
        <v>10</v>
      </c>
      <c r="F71" s="75">
        <v>10</v>
      </c>
      <c r="G71" s="75">
        <v>10</v>
      </c>
      <c r="H71" s="110">
        <f t="shared" si="16"/>
        <v>10</v>
      </c>
      <c r="I71" s="75">
        <v>10</v>
      </c>
      <c r="J71" s="75">
        <v>10</v>
      </c>
      <c r="K71" s="75">
        <v>10</v>
      </c>
      <c r="L71" s="75">
        <v>10</v>
      </c>
      <c r="M71" s="75">
        <v>10</v>
      </c>
    </row>
    <row r="72" spans="1:13" ht="23.25">
      <c r="A72" s="83" t="s">
        <v>56</v>
      </c>
      <c r="B72" s="74"/>
      <c r="C72" s="75">
        <v>5</v>
      </c>
      <c r="D72" s="75">
        <v>5</v>
      </c>
      <c r="E72" s="75">
        <v>5</v>
      </c>
      <c r="F72" s="75">
        <v>5</v>
      </c>
      <c r="G72" s="75">
        <v>5</v>
      </c>
      <c r="H72" s="110">
        <f t="shared" si="16"/>
        <v>5</v>
      </c>
      <c r="I72" s="75">
        <v>5</v>
      </c>
      <c r="J72" s="75">
        <v>5</v>
      </c>
      <c r="K72" s="75">
        <v>5</v>
      </c>
      <c r="L72" s="75">
        <v>5</v>
      </c>
      <c r="M72" s="75">
        <v>5</v>
      </c>
    </row>
    <row r="73" spans="1:13" ht="23.25">
      <c r="A73" s="83" t="s">
        <v>57</v>
      </c>
      <c r="B73" s="74"/>
      <c r="C73" s="75">
        <v>5</v>
      </c>
      <c r="D73" s="75">
        <v>5</v>
      </c>
      <c r="E73" s="75">
        <v>5</v>
      </c>
      <c r="F73" s="75">
        <v>5</v>
      </c>
      <c r="G73" s="75">
        <v>5</v>
      </c>
      <c r="H73" s="110">
        <f t="shared" si="16"/>
        <v>5</v>
      </c>
      <c r="I73" s="75">
        <v>5</v>
      </c>
      <c r="J73" s="75">
        <v>5</v>
      </c>
      <c r="K73" s="75">
        <v>5</v>
      </c>
      <c r="L73" s="75">
        <v>5</v>
      </c>
      <c r="M73" s="75">
        <v>5</v>
      </c>
    </row>
    <row r="74" spans="1:13" ht="23.25">
      <c r="A74" s="83" t="s">
        <v>58</v>
      </c>
      <c r="B74" s="74"/>
      <c r="C74" s="75">
        <v>5</v>
      </c>
      <c r="D74" s="75">
        <v>5</v>
      </c>
      <c r="E74" s="75">
        <v>5</v>
      </c>
      <c r="F74" s="75">
        <v>5</v>
      </c>
      <c r="G74" s="75">
        <v>5</v>
      </c>
      <c r="H74" s="110">
        <f t="shared" si="16"/>
        <v>5</v>
      </c>
      <c r="I74" s="75">
        <v>5</v>
      </c>
      <c r="J74" s="75">
        <v>5</v>
      </c>
      <c r="K74" s="75">
        <v>5</v>
      </c>
      <c r="L74" s="75">
        <v>5</v>
      </c>
      <c r="M74" s="75">
        <v>5</v>
      </c>
    </row>
    <row r="75" spans="1:13" ht="23.25">
      <c r="A75" s="83" t="s">
        <v>59</v>
      </c>
      <c r="B75" s="74"/>
      <c r="C75" s="75">
        <v>5</v>
      </c>
      <c r="D75" s="75">
        <v>5</v>
      </c>
      <c r="E75" s="75">
        <v>5</v>
      </c>
      <c r="F75" s="75">
        <v>5</v>
      </c>
      <c r="G75" s="75">
        <v>5</v>
      </c>
      <c r="H75" s="110">
        <f t="shared" si="16"/>
        <v>5</v>
      </c>
      <c r="I75" s="75">
        <v>5</v>
      </c>
      <c r="J75" s="75">
        <v>5</v>
      </c>
      <c r="K75" s="75">
        <v>5</v>
      </c>
      <c r="L75" s="75">
        <v>5</v>
      </c>
      <c r="M75" s="75">
        <v>5</v>
      </c>
    </row>
    <row r="76" spans="1:13" ht="23.25">
      <c r="A76" s="83" t="s">
        <v>60</v>
      </c>
      <c r="B76" s="74"/>
      <c r="C76" s="75">
        <v>5</v>
      </c>
      <c r="D76" s="75">
        <v>5</v>
      </c>
      <c r="E76" s="75">
        <v>5</v>
      </c>
      <c r="F76" s="75">
        <v>5</v>
      </c>
      <c r="G76" s="75">
        <v>5</v>
      </c>
      <c r="H76" s="110">
        <f t="shared" si="16"/>
        <v>5</v>
      </c>
      <c r="I76" s="75">
        <v>5</v>
      </c>
      <c r="J76" s="75">
        <v>5</v>
      </c>
      <c r="K76" s="75">
        <v>5</v>
      </c>
      <c r="L76" s="75">
        <v>5</v>
      </c>
      <c r="M76" s="75">
        <v>5</v>
      </c>
    </row>
    <row r="77" spans="1:13" s="14" customFormat="1" ht="23.25">
      <c r="A77" s="83" t="s">
        <v>55</v>
      </c>
      <c r="B77" s="74" t="s">
        <v>147</v>
      </c>
      <c r="C77" s="109">
        <v>0</v>
      </c>
      <c r="D77" s="109">
        <v>0</v>
      </c>
      <c r="E77" s="109">
        <v>0</v>
      </c>
      <c r="F77" s="75">
        <v>5</v>
      </c>
      <c r="G77" s="75">
        <v>5</v>
      </c>
      <c r="H77" s="110">
        <f>SUM(C77:G77)/2</f>
        <v>5</v>
      </c>
      <c r="I77" s="75">
        <v>5</v>
      </c>
      <c r="J77" s="75">
        <v>5</v>
      </c>
      <c r="K77" s="75">
        <v>5</v>
      </c>
      <c r="L77" s="75">
        <v>5</v>
      </c>
      <c r="M77" s="75">
        <v>5</v>
      </c>
    </row>
    <row r="78" spans="1:13" ht="23.25">
      <c r="A78" s="90" t="s">
        <v>50</v>
      </c>
      <c r="B78" s="76"/>
      <c r="C78" s="93">
        <f>SUM(C79:C84)</f>
        <v>50</v>
      </c>
      <c r="D78" s="93">
        <f t="shared" ref="D78:G78" si="17">SUM(D79:D84)</f>
        <v>40</v>
      </c>
      <c r="E78" s="93">
        <f t="shared" si="17"/>
        <v>40</v>
      </c>
      <c r="F78" s="93">
        <f t="shared" si="17"/>
        <v>30</v>
      </c>
      <c r="G78" s="93">
        <f t="shared" si="17"/>
        <v>50</v>
      </c>
      <c r="H78" s="117">
        <f>SUM(H79:H82)</f>
        <v>50</v>
      </c>
      <c r="I78" s="93">
        <f t="shared" ref="I78:M78" si="18">SUM(I79:I84)</f>
        <v>65</v>
      </c>
      <c r="J78" s="93">
        <f t="shared" si="18"/>
        <v>60</v>
      </c>
      <c r="K78" s="93">
        <f t="shared" si="18"/>
        <v>60</v>
      </c>
      <c r="L78" s="93">
        <f t="shared" si="18"/>
        <v>60</v>
      </c>
      <c r="M78" s="93">
        <f t="shared" si="18"/>
        <v>60</v>
      </c>
    </row>
    <row r="79" spans="1:13">
      <c r="A79" s="83" t="s">
        <v>61</v>
      </c>
      <c r="B79" s="74"/>
      <c r="C79" s="75">
        <v>10</v>
      </c>
      <c r="D79" s="75">
        <v>10</v>
      </c>
      <c r="E79" s="75">
        <v>10</v>
      </c>
      <c r="F79" s="75">
        <v>10</v>
      </c>
      <c r="G79" s="75">
        <v>10</v>
      </c>
      <c r="H79" s="110">
        <f t="shared" si="16"/>
        <v>10</v>
      </c>
      <c r="I79" s="36">
        <v>10</v>
      </c>
      <c r="J79" s="36">
        <v>5</v>
      </c>
      <c r="K79" s="36">
        <v>5</v>
      </c>
      <c r="L79" s="36">
        <v>5</v>
      </c>
      <c r="M79" s="36">
        <v>5</v>
      </c>
    </row>
    <row r="80" spans="1:13" s="14" customFormat="1" ht="23.25">
      <c r="A80" s="83" t="s">
        <v>63</v>
      </c>
      <c r="B80" s="74"/>
      <c r="C80" s="75">
        <v>10</v>
      </c>
      <c r="D80" s="75">
        <v>10</v>
      </c>
      <c r="E80" s="75">
        <v>10</v>
      </c>
      <c r="F80" s="75">
        <v>10</v>
      </c>
      <c r="G80" s="75">
        <v>10</v>
      </c>
      <c r="H80" s="110">
        <f t="shared" si="16"/>
        <v>10</v>
      </c>
      <c r="I80" s="75">
        <v>10</v>
      </c>
      <c r="J80" s="75">
        <v>10</v>
      </c>
      <c r="K80" s="75">
        <v>10</v>
      </c>
      <c r="L80" s="75">
        <v>10</v>
      </c>
      <c r="M80" s="75">
        <v>10</v>
      </c>
    </row>
    <row r="81" spans="1:13" ht="23.25">
      <c r="A81" s="83" t="s">
        <v>62</v>
      </c>
      <c r="B81" s="74"/>
      <c r="C81" s="75">
        <v>30</v>
      </c>
      <c r="D81" s="75">
        <v>20</v>
      </c>
      <c r="E81" s="75">
        <v>20</v>
      </c>
      <c r="F81" s="75">
        <v>10</v>
      </c>
      <c r="G81" s="75">
        <v>10</v>
      </c>
      <c r="H81" s="110">
        <v>10</v>
      </c>
      <c r="I81" s="75">
        <v>10</v>
      </c>
      <c r="J81" s="75">
        <v>10</v>
      </c>
      <c r="K81" s="75">
        <v>10</v>
      </c>
      <c r="L81" s="75">
        <v>10</v>
      </c>
      <c r="M81" s="75">
        <v>10</v>
      </c>
    </row>
    <row r="82" spans="1:13" s="14" customFormat="1" ht="23.25">
      <c r="A82" s="83" t="s">
        <v>148</v>
      </c>
      <c r="B82" s="74"/>
      <c r="C82" s="109">
        <v>0</v>
      </c>
      <c r="D82" s="109">
        <v>0</v>
      </c>
      <c r="E82" s="109">
        <v>0</v>
      </c>
      <c r="F82" s="109">
        <v>0</v>
      </c>
      <c r="G82" s="75">
        <v>20</v>
      </c>
      <c r="H82" s="111">
        <f>SUM(C82:G82)</f>
        <v>20</v>
      </c>
      <c r="I82" s="75">
        <v>20</v>
      </c>
      <c r="J82" s="75">
        <v>20</v>
      </c>
      <c r="K82" s="75">
        <v>20</v>
      </c>
      <c r="L82" s="75">
        <v>20</v>
      </c>
      <c r="M82" s="75">
        <v>20</v>
      </c>
    </row>
    <row r="83" spans="1:13" s="14" customFormat="1">
      <c r="A83" s="84" t="s">
        <v>136</v>
      </c>
      <c r="B83" s="74"/>
      <c r="C83" s="75"/>
      <c r="D83" s="75"/>
      <c r="E83" s="75"/>
      <c r="F83" s="75"/>
      <c r="G83" s="75"/>
      <c r="H83" s="36"/>
      <c r="I83" s="36"/>
      <c r="J83" s="36"/>
      <c r="K83" s="36"/>
      <c r="L83" s="36"/>
      <c r="M83" s="37"/>
    </row>
    <row r="84" spans="1:13" s="14" customFormat="1">
      <c r="A84" s="83"/>
      <c r="B84" s="74" t="s">
        <v>149</v>
      </c>
      <c r="C84" s="109">
        <v>0</v>
      </c>
      <c r="D84" s="109">
        <v>0</v>
      </c>
      <c r="E84" s="109">
        <v>0</v>
      </c>
      <c r="F84" s="109">
        <v>0</v>
      </c>
      <c r="G84" s="109">
        <v>0</v>
      </c>
      <c r="H84" s="123">
        <v>0</v>
      </c>
      <c r="I84" s="36">
        <v>15</v>
      </c>
      <c r="J84" s="36">
        <v>15</v>
      </c>
      <c r="K84" s="36">
        <v>15</v>
      </c>
      <c r="L84" s="36">
        <v>15</v>
      </c>
      <c r="M84" s="36">
        <v>15</v>
      </c>
    </row>
    <row r="85" spans="1:13" ht="23.25">
      <c r="A85" s="90" t="s">
        <v>40</v>
      </c>
      <c r="B85" s="76"/>
      <c r="C85" s="93">
        <f>SUM(C86:C89)</f>
        <v>45</v>
      </c>
      <c r="D85" s="93">
        <f t="shared" ref="D85:G85" si="19">SUM(D86:D89)</f>
        <v>45</v>
      </c>
      <c r="E85" s="93">
        <f t="shared" si="19"/>
        <v>45</v>
      </c>
      <c r="F85" s="93">
        <f t="shared" si="19"/>
        <v>41</v>
      </c>
      <c r="G85" s="93">
        <f t="shared" si="19"/>
        <v>41</v>
      </c>
      <c r="H85" s="117">
        <f>SUM(H86:H89)</f>
        <v>41</v>
      </c>
      <c r="I85" s="93">
        <f t="shared" ref="I85:M85" si="20">SUM(I86:I89)</f>
        <v>41</v>
      </c>
      <c r="J85" s="93">
        <f t="shared" si="20"/>
        <v>41</v>
      </c>
      <c r="K85" s="93">
        <f t="shared" si="20"/>
        <v>41</v>
      </c>
      <c r="L85" s="93">
        <f t="shared" si="20"/>
        <v>41</v>
      </c>
      <c r="M85" s="93">
        <f t="shared" si="20"/>
        <v>41</v>
      </c>
    </row>
    <row r="86" spans="1:13" ht="23.25">
      <c r="A86" s="83" t="s">
        <v>70</v>
      </c>
      <c r="B86" s="74"/>
      <c r="C86" s="75">
        <v>10</v>
      </c>
      <c r="D86" s="75">
        <v>10</v>
      </c>
      <c r="E86" s="75">
        <v>10</v>
      </c>
      <c r="F86" s="75">
        <v>10</v>
      </c>
      <c r="G86" s="75">
        <v>10</v>
      </c>
      <c r="H86" s="110">
        <f t="shared" si="16"/>
        <v>10</v>
      </c>
      <c r="I86" s="75">
        <v>10</v>
      </c>
      <c r="J86" s="75">
        <v>10</v>
      </c>
      <c r="K86" s="75">
        <v>10</v>
      </c>
      <c r="L86" s="75">
        <v>10</v>
      </c>
      <c r="M86" s="75">
        <v>10</v>
      </c>
    </row>
    <row r="87" spans="1:13" ht="23.25">
      <c r="A87" s="83" t="s">
        <v>21</v>
      </c>
      <c r="B87" s="74"/>
      <c r="C87" s="75">
        <v>10</v>
      </c>
      <c r="D87" s="75">
        <v>10</v>
      </c>
      <c r="E87" s="75">
        <v>10</v>
      </c>
      <c r="F87" s="75">
        <v>10</v>
      </c>
      <c r="G87" s="75">
        <v>10</v>
      </c>
      <c r="H87" s="110">
        <f t="shared" si="16"/>
        <v>10</v>
      </c>
      <c r="I87" s="75">
        <v>10</v>
      </c>
      <c r="J87" s="75">
        <v>10</v>
      </c>
      <c r="K87" s="75">
        <v>10</v>
      </c>
      <c r="L87" s="75">
        <v>10</v>
      </c>
      <c r="M87" s="75">
        <v>10</v>
      </c>
    </row>
    <row r="88" spans="1:13">
      <c r="A88" s="83" t="s">
        <v>64</v>
      </c>
      <c r="B88" s="74"/>
      <c r="C88" s="75">
        <v>15</v>
      </c>
      <c r="D88" s="75">
        <v>15</v>
      </c>
      <c r="E88" s="75">
        <v>15</v>
      </c>
      <c r="F88" s="36">
        <v>11</v>
      </c>
      <c r="G88" s="36">
        <v>11</v>
      </c>
      <c r="H88" s="110">
        <v>11</v>
      </c>
      <c r="I88" s="36">
        <v>11</v>
      </c>
      <c r="J88" s="36">
        <v>11</v>
      </c>
      <c r="K88" s="36">
        <v>11</v>
      </c>
      <c r="L88" s="36">
        <v>11</v>
      </c>
      <c r="M88" s="36">
        <v>11</v>
      </c>
    </row>
    <row r="89" spans="1:13" ht="23.25">
      <c r="A89" s="83" t="s">
        <v>22</v>
      </c>
      <c r="B89" s="74"/>
      <c r="C89" s="75">
        <v>10</v>
      </c>
      <c r="D89" s="75">
        <v>10</v>
      </c>
      <c r="E89" s="75">
        <v>10</v>
      </c>
      <c r="F89" s="75">
        <v>10</v>
      </c>
      <c r="G89" s="75">
        <v>10</v>
      </c>
      <c r="H89" s="110">
        <f t="shared" si="16"/>
        <v>10</v>
      </c>
      <c r="I89" s="75">
        <v>10</v>
      </c>
      <c r="J89" s="75">
        <v>10</v>
      </c>
      <c r="K89" s="75">
        <v>10</v>
      </c>
      <c r="L89" s="75">
        <v>10</v>
      </c>
      <c r="M89" s="75">
        <v>10</v>
      </c>
    </row>
    <row r="90" spans="1:13" ht="23.25">
      <c r="A90" s="90" t="s">
        <v>47</v>
      </c>
      <c r="B90" s="76"/>
      <c r="C90" s="93">
        <f>SUM(C91:C111)</f>
        <v>190</v>
      </c>
      <c r="D90" s="93">
        <f t="shared" ref="D90:G90" si="21">SUM(D91:D111)</f>
        <v>190</v>
      </c>
      <c r="E90" s="93">
        <f t="shared" si="21"/>
        <v>190</v>
      </c>
      <c r="F90" s="93">
        <f t="shared" si="21"/>
        <v>215</v>
      </c>
      <c r="G90" s="93">
        <f t="shared" si="21"/>
        <v>220</v>
      </c>
      <c r="H90" s="117">
        <f>SUM(H91:H111)</f>
        <v>220</v>
      </c>
      <c r="I90" s="93">
        <f t="shared" ref="I90:M90" si="22">SUM(I91:I111)</f>
        <v>230</v>
      </c>
      <c r="J90" s="93">
        <f t="shared" si="22"/>
        <v>240</v>
      </c>
      <c r="K90" s="93">
        <f t="shared" si="22"/>
        <v>240</v>
      </c>
      <c r="L90" s="93">
        <f t="shared" si="22"/>
        <v>240</v>
      </c>
      <c r="M90" s="93">
        <f t="shared" si="22"/>
        <v>240</v>
      </c>
    </row>
    <row r="91" spans="1:13" ht="23.25">
      <c r="A91" s="85" t="s">
        <v>26</v>
      </c>
      <c r="B91" s="77"/>
      <c r="C91" s="75">
        <v>10</v>
      </c>
      <c r="D91" s="75">
        <v>10</v>
      </c>
      <c r="E91" s="75">
        <v>10</v>
      </c>
      <c r="F91" s="75">
        <v>10</v>
      </c>
      <c r="G91" s="75">
        <v>10</v>
      </c>
      <c r="H91" s="110">
        <f t="shared" si="16"/>
        <v>10</v>
      </c>
      <c r="I91" s="75">
        <v>10</v>
      </c>
      <c r="J91" s="75">
        <v>10</v>
      </c>
      <c r="K91" s="75">
        <v>10</v>
      </c>
      <c r="L91" s="75">
        <v>10</v>
      </c>
      <c r="M91" s="75">
        <v>10</v>
      </c>
    </row>
    <row r="92" spans="1:13" ht="23.25">
      <c r="A92" s="85" t="s">
        <v>28</v>
      </c>
      <c r="B92" s="77"/>
      <c r="C92" s="75">
        <v>10</v>
      </c>
      <c r="D92" s="75">
        <v>10</v>
      </c>
      <c r="E92" s="75">
        <v>10</v>
      </c>
      <c r="F92" s="75">
        <v>10</v>
      </c>
      <c r="G92" s="75">
        <v>10</v>
      </c>
      <c r="H92" s="110">
        <f t="shared" si="16"/>
        <v>10</v>
      </c>
      <c r="I92" s="75">
        <v>10</v>
      </c>
      <c r="J92" s="75">
        <v>10</v>
      </c>
      <c r="K92" s="75">
        <v>10</v>
      </c>
      <c r="L92" s="75">
        <v>10</v>
      </c>
      <c r="M92" s="75">
        <v>10</v>
      </c>
    </row>
    <row r="93" spans="1:13" ht="23.25">
      <c r="A93" s="85" t="s">
        <v>29</v>
      </c>
      <c r="B93" s="77"/>
      <c r="C93" s="75">
        <v>10</v>
      </c>
      <c r="D93" s="75">
        <v>10</v>
      </c>
      <c r="E93" s="75">
        <v>10</v>
      </c>
      <c r="F93" s="75">
        <v>10</v>
      </c>
      <c r="G93" s="75">
        <v>10</v>
      </c>
      <c r="H93" s="110">
        <f t="shared" si="16"/>
        <v>10</v>
      </c>
      <c r="I93" s="75">
        <v>10</v>
      </c>
      <c r="J93" s="75">
        <v>10</v>
      </c>
      <c r="K93" s="75">
        <v>10</v>
      </c>
      <c r="L93" s="75">
        <v>10</v>
      </c>
      <c r="M93" s="75">
        <v>10</v>
      </c>
    </row>
    <row r="94" spans="1:13" ht="23.25">
      <c r="A94" s="85" t="s">
        <v>23</v>
      </c>
      <c r="B94" s="77"/>
      <c r="C94" s="75">
        <v>10</v>
      </c>
      <c r="D94" s="75">
        <v>10</v>
      </c>
      <c r="E94" s="75">
        <v>10</v>
      </c>
      <c r="F94" s="75">
        <v>10</v>
      </c>
      <c r="G94" s="75">
        <v>10</v>
      </c>
      <c r="H94" s="110">
        <f t="shared" si="16"/>
        <v>10</v>
      </c>
      <c r="I94" s="75">
        <v>10</v>
      </c>
      <c r="J94" s="75">
        <v>10</v>
      </c>
      <c r="K94" s="75">
        <v>10</v>
      </c>
      <c r="L94" s="75">
        <v>10</v>
      </c>
      <c r="M94" s="75">
        <v>10</v>
      </c>
    </row>
    <row r="95" spans="1:13" ht="23.25">
      <c r="A95" s="85" t="s">
        <v>33</v>
      </c>
      <c r="B95" s="77"/>
      <c r="C95" s="75">
        <v>10</v>
      </c>
      <c r="D95" s="75">
        <v>10</v>
      </c>
      <c r="E95" s="75">
        <v>10</v>
      </c>
      <c r="F95" s="75">
        <v>10</v>
      </c>
      <c r="G95" s="75">
        <v>10</v>
      </c>
      <c r="H95" s="110">
        <f t="shared" si="16"/>
        <v>10</v>
      </c>
      <c r="I95" s="75">
        <v>10</v>
      </c>
      <c r="J95" s="75">
        <v>10</v>
      </c>
      <c r="K95" s="75">
        <v>10</v>
      </c>
      <c r="L95" s="75">
        <v>10</v>
      </c>
      <c r="M95" s="75">
        <v>10</v>
      </c>
    </row>
    <row r="96" spans="1:13" ht="23.25">
      <c r="A96" s="85" t="s">
        <v>25</v>
      </c>
      <c r="B96" s="77"/>
      <c r="C96" s="75">
        <v>10</v>
      </c>
      <c r="D96" s="75">
        <v>10</v>
      </c>
      <c r="E96" s="75">
        <v>10</v>
      </c>
      <c r="F96" s="75">
        <v>10</v>
      </c>
      <c r="G96" s="75">
        <v>10</v>
      </c>
      <c r="H96" s="110">
        <f t="shared" si="16"/>
        <v>10</v>
      </c>
      <c r="I96" s="75">
        <v>10</v>
      </c>
      <c r="J96" s="75">
        <v>10</v>
      </c>
      <c r="K96" s="75">
        <v>10</v>
      </c>
      <c r="L96" s="75">
        <v>10</v>
      </c>
      <c r="M96" s="75">
        <v>10</v>
      </c>
    </row>
    <row r="97" spans="1:13" ht="23.25">
      <c r="A97" s="85" t="s">
        <v>32</v>
      </c>
      <c r="B97" s="77"/>
      <c r="C97" s="75">
        <v>10</v>
      </c>
      <c r="D97" s="75">
        <v>10</v>
      </c>
      <c r="E97" s="75">
        <v>10</v>
      </c>
      <c r="F97" s="75">
        <v>10</v>
      </c>
      <c r="G97" s="75">
        <v>10</v>
      </c>
      <c r="H97" s="110">
        <f t="shared" si="16"/>
        <v>10</v>
      </c>
      <c r="I97" s="75">
        <v>10</v>
      </c>
      <c r="J97" s="75">
        <v>10</v>
      </c>
      <c r="K97" s="75">
        <v>10</v>
      </c>
      <c r="L97" s="75">
        <v>10</v>
      </c>
      <c r="M97" s="75">
        <v>10</v>
      </c>
    </row>
    <row r="98" spans="1:13" ht="23.25">
      <c r="A98" s="85" t="s">
        <v>24</v>
      </c>
      <c r="B98" s="77"/>
      <c r="C98" s="75">
        <v>10</v>
      </c>
      <c r="D98" s="75">
        <v>10</v>
      </c>
      <c r="E98" s="75">
        <v>10</v>
      </c>
      <c r="F98" s="75">
        <v>10</v>
      </c>
      <c r="G98" s="75">
        <v>10</v>
      </c>
      <c r="H98" s="110">
        <f t="shared" si="16"/>
        <v>10</v>
      </c>
      <c r="I98" s="75">
        <v>10</v>
      </c>
      <c r="J98" s="75">
        <v>10</v>
      </c>
      <c r="K98" s="75">
        <v>10</v>
      </c>
      <c r="L98" s="75">
        <v>10</v>
      </c>
      <c r="M98" s="75">
        <v>10</v>
      </c>
    </row>
    <row r="99" spans="1:13" ht="23.25">
      <c r="A99" s="85" t="s">
        <v>27</v>
      </c>
      <c r="B99" s="77"/>
      <c r="C99" s="75">
        <v>10</v>
      </c>
      <c r="D99" s="75">
        <v>10</v>
      </c>
      <c r="E99" s="75">
        <v>10</v>
      </c>
      <c r="F99" s="75">
        <v>10</v>
      </c>
      <c r="G99" s="75">
        <v>10</v>
      </c>
      <c r="H99" s="110">
        <f t="shared" si="16"/>
        <v>10</v>
      </c>
      <c r="I99" s="75">
        <v>10</v>
      </c>
      <c r="J99" s="75">
        <v>10</v>
      </c>
      <c r="K99" s="75">
        <v>10</v>
      </c>
      <c r="L99" s="75">
        <v>10</v>
      </c>
      <c r="M99" s="75">
        <v>10</v>
      </c>
    </row>
    <row r="100" spans="1:13" ht="23.25">
      <c r="A100" s="85" t="s">
        <v>31</v>
      </c>
      <c r="B100" s="77"/>
      <c r="C100" s="75">
        <v>10</v>
      </c>
      <c r="D100" s="75">
        <v>10</v>
      </c>
      <c r="E100" s="75">
        <v>10</v>
      </c>
      <c r="F100" s="75">
        <v>10</v>
      </c>
      <c r="G100" s="75">
        <v>10</v>
      </c>
      <c r="H100" s="110">
        <f t="shared" si="16"/>
        <v>10</v>
      </c>
      <c r="I100" s="75">
        <v>10</v>
      </c>
      <c r="J100" s="75">
        <v>10</v>
      </c>
      <c r="K100" s="75">
        <v>10</v>
      </c>
      <c r="L100" s="75">
        <v>10</v>
      </c>
      <c r="M100" s="75">
        <v>10</v>
      </c>
    </row>
    <row r="101" spans="1:13" ht="23.25">
      <c r="A101" s="85" t="s">
        <v>30</v>
      </c>
      <c r="B101" s="77"/>
      <c r="C101" s="75">
        <v>10</v>
      </c>
      <c r="D101" s="75">
        <v>10</v>
      </c>
      <c r="E101" s="75">
        <v>10</v>
      </c>
      <c r="F101" s="75">
        <v>10</v>
      </c>
      <c r="G101" s="75">
        <v>10</v>
      </c>
      <c r="H101" s="110">
        <f t="shared" si="16"/>
        <v>10</v>
      </c>
      <c r="I101" s="75">
        <v>10</v>
      </c>
      <c r="J101" s="75">
        <v>10</v>
      </c>
      <c r="K101" s="75">
        <v>10</v>
      </c>
      <c r="L101" s="75">
        <v>10</v>
      </c>
      <c r="M101" s="75">
        <v>10</v>
      </c>
    </row>
    <row r="102" spans="1:13" ht="23.25">
      <c r="A102" s="85" t="s">
        <v>49</v>
      </c>
      <c r="B102" s="77"/>
      <c r="C102" s="75">
        <v>10</v>
      </c>
      <c r="D102" s="75">
        <v>10</v>
      </c>
      <c r="E102" s="75">
        <v>10</v>
      </c>
      <c r="F102" s="75">
        <v>10</v>
      </c>
      <c r="G102" s="75">
        <v>10</v>
      </c>
      <c r="H102" s="110">
        <f t="shared" si="16"/>
        <v>10</v>
      </c>
      <c r="I102" s="75">
        <v>10</v>
      </c>
      <c r="J102" s="75">
        <v>10</v>
      </c>
      <c r="K102" s="75">
        <v>10</v>
      </c>
      <c r="L102" s="75">
        <v>10</v>
      </c>
      <c r="M102" s="75">
        <v>10</v>
      </c>
    </row>
    <row r="103" spans="1:13">
      <c r="A103" s="85" t="s">
        <v>48</v>
      </c>
      <c r="B103" s="77"/>
      <c r="C103" s="78">
        <v>10</v>
      </c>
      <c r="D103" s="36">
        <v>10</v>
      </c>
      <c r="E103" s="34">
        <v>10</v>
      </c>
      <c r="F103" s="36">
        <v>10</v>
      </c>
      <c r="G103" s="36">
        <v>10</v>
      </c>
      <c r="H103" s="110">
        <f t="shared" si="16"/>
        <v>10</v>
      </c>
      <c r="I103" s="78">
        <v>10</v>
      </c>
      <c r="J103" s="36">
        <v>10</v>
      </c>
      <c r="K103" s="34">
        <v>10</v>
      </c>
      <c r="L103" s="36">
        <v>10</v>
      </c>
      <c r="M103" s="36">
        <v>10</v>
      </c>
    </row>
    <row r="104" spans="1:13" ht="23.25">
      <c r="A104" s="85" t="s">
        <v>65</v>
      </c>
      <c r="B104" s="77"/>
      <c r="C104" s="78">
        <v>30</v>
      </c>
      <c r="D104" s="78">
        <v>30</v>
      </c>
      <c r="E104" s="109">
        <v>0</v>
      </c>
      <c r="F104" s="109">
        <v>0</v>
      </c>
      <c r="G104" s="109">
        <v>0</v>
      </c>
      <c r="H104" s="112">
        <v>0</v>
      </c>
      <c r="I104" s="109">
        <v>0</v>
      </c>
      <c r="J104" s="109">
        <v>0</v>
      </c>
      <c r="K104" s="109">
        <v>0</v>
      </c>
      <c r="L104" s="109">
        <v>0</v>
      </c>
      <c r="M104" s="109">
        <v>0</v>
      </c>
    </row>
    <row r="105" spans="1:13" s="14" customFormat="1" ht="23.25">
      <c r="A105" s="44" t="s">
        <v>134</v>
      </c>
      <c r="B105" s="77"/>
      <c r="C105" s="109">
        <v>0</v>
      </c>
      <c r="D105" s="109">
        <v>0</v>
      </c>
      <c r="E105" s="78">
        <v>30</v>
      </c>
      <c r="F105" s="78">
        <v>30</v>
      </c>
      <c r="G105" s="78">
        <v>30</v>
      </c>
      <c r="H105" s="110">
        <f>SUM(C105:G105)/3</f>
        <v>30</v>
      </c>
      <c r="I105" s="78">
        <v>30</v>
      </c>
      <c r="J105" s="78">
        <v>30</v>
      </c>
      <c r="K105" s="78">
        <v>30</v>
      </c>
      <c r="L105" s="78">
        <v>30</v>
      </c>
      <c r="M105" s="78">
        <v>30</v>
      </c>
    </row>
    <row r="106" spans="1:13" ht="23.25">
      <c r="A106" s="85" t="s">
        <v>66</v>
      </c>
      <c r="B106" s="77"/>
      <c r="C106" s="78">
        <v>20</v>
      </c>
      <c r="D106" s="78">
        <v>20</v>
      </c>
      <c r="E106" s="78">
        <v>20</v>
      </c>
      <c r="F106" s="78">
        <v>20</v>
      </c>
      <c r="G106" s="78">
        <v>20</v>
      </c>
      <c r="H106" s="110">
        <f t="shared" si="16"/>
        <v>20</v>
      </c>
      <c r="I106" s="78">
        <v>20</v>
      </c>
      <c r="J106" s="78">
        <v>20</v>
      </c>
      <c r="K106" s="78">
        <v>20</v>
      </c>
      <c r="L106" s="78">
        <v>20</v>
      </c>
      <c r="M106" s="78">
        <v>20</v>
      </c>
    </row>
    <row r="107" spans="1:13">
      <c r="A107" s="85" t="s">
        <v>67</v>
      </c>
      <c r="B107" s="77"/>
      <c r="C107" s="109">
        <v>0</v>
      </c>
      <c r="D107" s="109">
        <v>0</v>
      </c>
      <c r="E107" s="109">
        <v>0</v>
      </c>
      <c r="F107" s="36">
        <v>25</v>
      </c>
      <c r="G107" s="36">
        <v>30</v>
      </c>
      <c r="H107" s="110">
        <v>30</v>
      </c>
      <c r="I107" s="36">
        <v>30</v>
      </c>
      <c r="J107" s="36">
        <v>30</v>
      </c>
      <c r="K107" s="36">
        <v>30</v>
      </c>
      <c r="L107" s="36">
        <v>30</v>
      </c>
      <c r="M107" s="36">
        <v>30</v>
      </c>
    </row>
    <row r="108" spans="1:13">
      <c r="A108" s="85" t="s">
        <v>37</v>
      </c>
      <c r="B108" s="77"/>
      <c r="C108" s="78">
        <v>10</v>
      </c>
      <c r="D108" s="36">
        <v>10</v>
      </c>
      <c r="E108" s="34">
        <v>10</v>
      </c>
      <c r="F108" s="36">
        <v>10</v>
      </c>
      <c r="G108" s="36">
        <v>10</v>
      </c>
      <c r="H108" s="110">
        <v>10</v>
      </c>
      <c r="I108" s="78">
        <v>10</v>
      </c>
      <c r="J108" s="36">
        <v>10</v>
      </c>
      <c r="K108" s="34">
        <v>10</v>
      </c>
      <c r="L108" s="36">
        <v>10</v>
      </c>
      <c r="M108" s="36">
        <v>10</v>
      </c>
    </row>
    <row r="109" spans="1:13" s="14" customFormat="1">
      <c r="A109" s="86" t="s">
        <v>136</v>
      </c>
      <c r="B109" s="79"/>
      <c r="C109" s="37"/>
      <c r="D109" s="36"/>
      <c r="E109" s="34"/>
      <c r="F109" s="36"/>
      <c r="G109" s="36"/>
      <c r="H109" s="110"/>
      <c r="I109" s="36"/>
      <c r="J109" s="36"/>
      <c r="K109" s="36"/>
      <c r="L109" s="37"/>
      <c r="M109" s="37"/>
    </row>
    <row r="110" spans="1:13" s="14" customFormat="1">
      <c r="A110" s="87"/>
      <c r="B110" s="79" t="s">
        <v>69</v>
      </c>
      <c r="C110" s="109">
        <v>0</v>
      </c>
      <c r="D110" s="109">
        <v>0</v>
      </c>
      <c r="E110" s="109">
        <v>0</v>
      </c>
      <c r="F110" s="109">
        <v>0</v>
      </c>
      <c r="G110" s="109">
        <v>0</v>
      </c>
      <c r="H110" s="112">
        <v>0</v>
      </c>
      <c r="I110" s="78">
        <v>10</v>
      </c>
      <c r="J110" s="36">
        <v>10</v>
      </c>
      <c r="K110" s="34">
        <v>10</v>
      </c>
      <c r="L110" s="36">
        <v>10</v>
      </c>
      <c r="M110" s="36">
        <v>10</v>
      </c>
    </row>
    <row r="111" spans="1:13" s="14" customFormat="1">
      <c r="A111" s="87"/>
      <c r="B111" s="79" t="s">
        <v>150</v>
      </c>
      <c r="C111" s="109">
        <v>0</v>
      </c>
      <c r="D111" s="109">
        <v>0</v>
      </c>
      <c r="E111" s="109">
        <v>0</v>
      </c>
      <c r="F111" s="109">
        <v>0</v>
      </c>
      <c r="G111" s="109">
        <v>0</v>
      </c>
      <c r="H111" s="112">
        <v>0</v>
      </c>
      <c r="I111" s="109">
        <v>0</v>
      </c>
      <c r="J111" s="36">
        <v>10</v>
      </c>
      <c r="K111" s="36">
        <v>10</v>
      </c>
      <c r="L111" s="36">
        <v>10</v>
      </c>
      <c r="M111" s="36">
        <v>10</v>
      </c>
    </row>
    <row r="112" spans="1:13" ht="23.25">
      <c r="A112" s="88" t="s">
        <v>43</v>
      </c>
      <c r="B112" s="80"/>
      <c r="C112" s="81">
        <f>SUM(C113:C115)</f>
        <v>0</v>
      </c>
      <c r="D112" s="81">
        <f t="shared" ref="D112:G112" si="23">SUM(D113:D115)</f>
        <v>0</v>
      </c>
      <c r="E112" s="81">
        <f t="shared" si="23"/>
        <v>5</v>
      </c>
      <c r="F112" s="81">
        <f t="shared" si="23"/>
        <v>5</v>
      </c>
      <c r="G112" s="81">
        <f t="shared" si="23"/>
        <v>5</v>
      </c>
      <c r="H112" s="124">
        <v>5</v>
      </c>
      <c r="I112" s="81">
        <f t="shared" ref="I112:M112" si="24">SUM(I113:I115)</f>
        <v>5</v>
      </c>
      <c r="J112" s="81">
        <f t="shared" si="24"/>
        <v>15</v>
      </c>
      <c r="K112" s="81">
        <f t="shared" si="24"/>
        <v>15</v>
      </c>
      <c r="L112" s="81">
        <f t="shared" si="24"/>
        <v>15</v>
      </c>
      <c r="M112" s="81">
        <f t="shared" si="24"/>
        <v>15</v>
      </c>
    </row>
    <row r="113" spans="1:13">
      <c r="A113" s="85" t="s">
        <v>71</v>
      </c>
      <c r="B113" s="79"/>
      <c r="C113" s="109">
        <v>0</v>
      </c>
      <c r="D113" s="109">
        <v>0</v>
      </c>
      <c r="E113" s="34">
        <v>5</v>
      </c>
      <c r="F113" s="34">
        <v>5</v>
      </c>
      <c r="G113" s="34">
        <v>5</v>
      </c>
      <c r="H113" s="36">
        <f>SUM(C113:G113)/3</f>
        <v>5</v>
      </c>
      <c r="I113" s="34">
        <v>5</v>
      </c>
      <c r="J113" s="34">
        <v>5</v>
      </c>
      <c r="K113" s="34">
        <v>5</v>
      </c>
      <c r="L113" s="34">
        <v>5</v>
      </c>
      <c r="M113" s="34">
        <v>5</v>
      </c>
    </row>
    <row r="114" spans="1:13" s="14" customFormat="1">
      <c r="A114" s="86" t="s">
        <v>136</v>
      </c>
      <c r="B114" s="79"/>
      <c r="C114" s="37"/>
      <c r="D114" s="36"/>
      <c r="E114" s="34"/>
      <c r="F114" s="36"/>
      <c r="G114" s="36"/>
      <c r="H114" s="36"/>
      <c r="I114" s="36"/>
      <c r="J114" s="36"/>
      <c r="K114" s="36"/>
      <c r="L114" s="37"/>
      <c r="M114" s="37"/>
    </row>
    <row r="115" spans="1:13" s="14" customFormat="1">
      <c r="A115" s="87"/>
      <c r="B115" s="77" t="s">
        <v>151</v>
      </c>
      <c r="C115" s="109">
        <v>0</v>
      </c>
      <c r="D115" s="109">
        <v>0</v>
      </c>
      <c r="E115" s="109">
        <v>0</v>
      </c>
      <c r="F115" s="109">
        <v>0</v>
      </c>
      <c r="G115" s="109">
        <v>0</v>
      </c>
      <c r="H115" s="112">
        <v>0</v>
      </c>
      <c r="I115" s="109">
        <v>0</v>
      </c>
      <c r="J115" s="36">
        <v>10</v>
      </c>
      <c r="K115" s="36">
        <v>10</v>
      </c>
      <c r="L115" s="36">
        <v>10</v>
      </c>
      <c r="M115" s="36">
        <v>10</v>
      </c>
    </row>
    <row r="116" spans="1:13" s="14" customFormat="1" ht="23.25">
      <c r="A116" s="88" t="s">
        <v>41</v>
      </c>
      <c r="B116" s="80"/>
      <c r="C116" s="81">
        <f>SUM(C117:C121)</f>
        <v>0</v>
      </c>
      <c r="D116" s="81">
        <f t="shared" ref="D116:G116" si="25">SUM(D117:D121)</f>
        <v>0</v>
      </c>
      <c r="E116" s="81">
        <f t="shared" si="25"/>
        <v>0</v>
      </c>
      <c r="F116" s="81">
        <f t="shared" si="25"/>
        <v>0</v>
      </c>
      <c r="G116" s="81">
        <f t="shared" si="25"/>
        <v>0</v>
      </c>
      <c r="H116" s="124">
        <f t="shared" si="16"/>
        <v>0</v>
      </c>
      <c r="I116" s="81">
        <f t="shared" ref="I116:M116" si="26">SUM(I117:I121)</f>
        <v>0</v>
      </c>
      <c r="J116" s="81">
        <f t="shared" si="26"/>
        <v>10</v>
      </c>
      <c r="K116" s="81">
        <f t="shared" si="26"/>
        <v>40</v>
      </c>
      <c r="L116" s="81">
        <f t="shared" si="26"/>
        <v>40</v>
      </c>
      <c r="M116" s="81">
        <f t="shared" si="26"/>
        <v>40</v>
      </c>
    </row>
    <row r="117" spans="1:13" s="14" customFormat="1">
      <c r="A117" s="86" t="s">
        <v>136</v>
      </c>
      <c r="B117" s="77"/>
      <c r="C117" s="37"/>
      <c r="D117" s="36"/>
      <c r="E117" s="34"/>
      <c r="F117" s="36"/>
      <c r="G117" s="36"/>
      <c r="H117" s="36"/>
      <c r="I117" s="36"/>
      <c r="J117" s="36"/>
      <c r="K117" s="36"/>
      <c r="L117" s="37"/>
      <c r="M117" s="37"/>
    </row>
    <row r="118" spans="1:13" s="14" customFormat="1">
      <c r="A118" s="87"/>
      <c r="B118" s="77" t="s">
        <v>152</v>
      </c>
      <c r="C118" s="109">
        <v>0</v>
      </c>
      <c r="D118" s="109">
        <v>0</v>
      </c>
      <c r="E118" s="109">
        <v>0</v>
      </c>
      <c r="F118" s="109">
        <v>0</v>
      </c>
      <c r="G118" s="109">
        <v>0</v>
      </c>
      <c r="H118" s="112">
        <v>0</v>
      </c>
      <c r="I118" s="109">
        <v>0</v>
      </c>
      <c r="J118" s="109">
        <v>0</v>
      </c>
      <c r="K118" s="36">
        <v>10</v>
      </c>
      <c r="L118" s="36">
        <v>10</v>
      </c>
      <c r="M118" s="36">
        <v>10</v>
      </c>
    </row>
    <row r="119" spans="1:13" s="14" customFormat="1">
      <c r="A119" s="87"/>
      <c r="B119" s="77" t="s">
        <v>153</v>
      </c>
      <c r="C119" s="109">
        <v>0</v>
      </c>
      <c r="D119" s="109">
        <v>0</v>
      </c>
      <c r="E119" s="109">
        <v>0</v>
      </c>
      <c r="F119" s="109">
        <v>0</v>
      </c>
      <c r="G119" s="109">
        <v>0</v>
      </c>
      <c r="H119" s="112">
        <v>0</v>
      </c>
      <c r="I119" s="109">
        <v>0</v>
      </c>
      <c r="J119" s="109">
        <v>0</v>
      </c>
      <c r="K119" s="36">
        <v>10</v>
      </c>
      <c r="L119" s="36">
        <v>10</v>
      </c>
      <c r="M119" s="36">
        <v>10</v>
      </c>
    </row>
    <row r="120" spans="1:13" s="14" customFormat="1">
      <c r="A120" s="87"/>
      <c r="B120" s="77" t="s">
        <v>154</v>
      </c>
      <c r="C120" s="109">
        <v>0</v>
      </c>
      <c r="D120" s="109">
        <v>0</v>
      </c>
      <c r="E120" s="109">
        <v>0</v>
      </c>
      <c r="F120" s="109">
        <v>0</v>
      </c>
      <c r="G120" s="109">
        <v>0</v>
      </c>
      <c r="H120" s="112">
        <v>0</v>
      </c>
      <c r="I120" s="109">
        <v>0</v>
      </c>
      <c r="J120" s="36">
        <v>10</v>
      </c>
      <c r="K120" s="36">
        <v>10</v>
      </c>
      <c r="L120" s="36">
        <v>10</v>
      </c>
      <c r="M120" s="36">
        <v>10</v>
      </c>
    </row>
    <row r="121" spans="1:13" s="14" customFormat="1">
      <c r="A121" s="89"/>
      <c r="B121" s="77" t="s">
        <v>155</v>
      </c>
      <c r="C121" s="109">
        <v>0</v>
      </c>
      <c r="D121" s="109">
        <v>0</v>
      </c>
      <c r="E121" s="109">
        <v>0</v>
      </c>
      <c r="F121" s="109">
        <v>0</v>
      </c>
      <c r="G121" s="109">
        <v>0</v>
      </c>
      <c r="H121" s="112">
        <v>0</v>
      </c>
      <c r="I121" s="109">
        <v>0</v>
      </c>
      <c r="J121" s="109">
        <v>0</v>
      </c>
      <c r="K121" s="36">
        <v>10</v>
      </c>
      <c r="L121" s="36">
        <v>10</v>
      </c>
      <c r="M121" s="36">
        <v>10</v>
      </c>
    </row>
    <row r="122" spans="1:13" ht="23.25">
      <c r="A122" s="267" t="s">
        <v>0</v>
      </c>
      <c r="B122" s="268"/>
      <c r="C122" s="98">
        <f>C66+C78+C85+C90+C112+C116</f>
        <v>360</v>
      </c>
      <c r="D122" s="98">
        <f t="shared" ref="D122:M122" si="27">D66+D78+D85+D90+D112+D116</f>
        <v>350</v>
      </c>
      <c r="E122" s="98">
        <f t="shared" si="27"/>
        <v>355</v>
      </c>
      <c r="F122" s="98">
        <f t="shared" si="27"/>
        <v>371</v>
      </c>
      <c r="G122" s="98">
        <f t="shared" si="27"/>
        <v>396</v>
      </c>
      <c r="H122" s="125">
        <f t="shared" si="27"/>
        <v>396</v>
      </c>
      <c r="I122" s="98">
        <f t="shared" si="27"/>
        <v>421</v>
      </c>
      <c r="J122" s="98">
        <f t="shared" si="27"/>
        <v>446</v>
      </c>
      <c r="K122" s="98">
        <f t="shared" si="27"/>
        <v>476</v>
      </c>
      <c r="L122" s="98">
        <f t="shared" si="27"/>
        <v>476</v>
      </c>
      <c r="M122" s="98">
        <f t="shared" si="27"/>
        <v>476</v>
      </c>
    </row>
    <row r="123" spans="1:13">
      <c r="C123" s="40"/>
      <c r="D123" s="40"/>
      <c r="E123" s="6"/>
      <c r="F123" s="40"/>
      <c r="G123" s="40"/>
      <c r="H123" s="40"/>
      <c r="I123" s="40"/>
      <c r="J123" s="40"/>
      <c r="K123" s="40"/>
      <c r="L123" s="39"/>
      <c r="M123" s="39"/>
    </row>
    <row r="124" spans="1:13">
      <c r="C124" s="40"/>
      <c r="D124" s="40"/>
      <c r="E124" s="6"/>
      <c r="F124" s="40"/>
      <c r="G124" s="40"/>
      <c r="H124" s="40"/>
      <c r="I124" s="40"/>
      <c r="J124" s="40"/>
      <c r="K124" s="40"/>
      <c r="L124" s="39"/>
      <c r="M124" s="39"/>
    </row>
    <row r="125" spans="1:13">
      <c r="A125" s="72" t="s">
        <v>146</v>
      </c>
      <c r="B125" s="56"/>
      <c r="C125" s="40"/>
      <c r="D125" s="40"/>
      <c r="E125" s="6"/>
      <c r="F125" s="40"/>
      <c r="G125" s="40"/>
      <c r="H125" s="40"/>
      <c r="I125" s="40"/>
      <c r="J125" s="40"/>
      <c r="K125" s="40"/>
      <c r="L125" s="39"/>
      <c r="M125" s="39"/>
    </row>
    <row r="126" spans="1:13" ht="23.25">
      <c r="A126" s="91" t="s">
        <v>46</v>
      </c>
      <c r="B126" s="73"/>
      <c r="C126" s="92">
        <f>SUM(C127:C137)</f>
        <v>85</v>
      </c>
      <c r="D126" s="92">
        <f t="shared" ref="D126:G126" si="28">SUM(D127:D137)</f>
        <v>85</v>
      </c>
      <c r="E126" s="92">
        <f t="shared" si="28"/>
        <v>85</v>
      </c>
      <c r="F126" s="92">
        <f t="shared" si="28"/>
        <v>85</v>
      </c>
      <c r="G126" s="92">
        <f t="shared" si="28"/>
        <v>85</v>
      </c>
      <c r="H126" s="116">
        <f>SUM(H127:H137)</f>
        <v>85</v>
      </c>
      <c r="I126" s="92">
        <f t="shared" ref="I126:M126" si="29">SUM(I127:I137)</f>
        <v>85</v>
      </c>
      <c r="J126" s="92">
        <f t="shared" si="29"/>
        <v>85</v>
      </c>
      <c r="K126" s="92">
        <f t="shared" si="29"/>
        <v>85</v>
      </c>
      <c r="L126" s="92">
        <f t="shared" si="29"/>
        <v>85</v>
      </c>
      <c r="M126" s="92">
        <f t="shared" si="29"/>
        <v>85</v>
      </c>
    </row>
    <row r="127" spans="1:13">
      <c r="A127" s="83" t="s">
        <v>52</v>
      </c>
      <c r="B127" s="74"/>
      <c r="C127" s="94">
        <v>10</v>
      </c>
      <c r="D127" s="94">
        <v>10</v>
      </c>
      <c r="E127" s="94">
        <v>10</v>
      </c>
      <c r="F127" s="94">
        <v>10</v>
      </c>
      <c r="G127" s="94">
        <v>10</v>
      </c>
      <c r="H127" s="113">
        <f>SUM(C127:G127)/5</f>
        <v>10</v>
      </c>
      <c r="I127" s="94">
        <v>10</v>
      </c>
      <c r="J127" s="94">
        <v>10</v>
      </c>
      <c r="K127" s="94">
        <v>10</v>
      </c>
      <c r="L127" s="94">
        <v>10</v>
      </c>
      <c r="M127" s="94">
        <v>10</v>
      </c>
    </row>
    <row r="128" spans="1:13">
      <c r="A128" s="83" t="s">
        <v>53</v>
      </c>
      <c r="B128" s="74"/>
      <c r="C128" s="36">
        <v>10</v>
      </c>
      <c r="D128" s="36">
        <v>10</v>
      </c>
      <c r="E128" s="36">
        <v>10</v>
      </c>
      <c r="F128" s="36">
        <v>10</v>
      </c>
      <c r="G128" s="36">
        <v>10</v>
      </c>
      <c r="H128" s="113">
        <f t="shared" ref="H128:H176" si="30">SUM(C128:G128)/5</f>
        <v>10</v>
      </c>
      <c r="I128" s="36">
        <v>10</v>
      </c>
      <c r="J128" s="36">
        <v>10</v>
      </c>
      <c r="K128" s="36">
        <v>10</v>
      </c>
      <c r="L128" s="36">
        <v>10</v>
      </c>
      <c r="M128" s="36">
        <v>10</v>
      </c>
    </row>
    <row r="129" spans="1:13">
      <c r="A129" s="83" t="s">
        <v>54</v>
      </c>
      <c r="B129" s="74"/>
      <c r="C129" s="36">
        <v>10</v>
      </c>
      <c r="D129" s="36">
        <v>10</v>
      </c>
      <c r="E129" s="36">
        <v>10</v>
      </c>
      <c r="F129" s="36">
        <v>10</v>
      </c>
      <c r="G129" s="36">
        <v>10</v>
      </c>
      <c r="H129" s="113">
        <f t="shared" si="30"/>
        <v>10</v>
      </c>
      <c r="I129" s="36">
        <v>10</v>
      </c>
      <c r="J129" s="36">
        <v>10</v>
      </c>
      <c r="K129" s="36">
        <v>10</v>
      </c>
      <c r="L129" s="36">
        <v>10</v>
      </c>
      <c r="M129" s="36">
        <v>10</v>
      </c>
    </row>
    <row r="130" spans="1:13">
      <c r="A130" s="83" t="s">
        <v>55</v>
      </c>
      <c r="B130" s="74"/>
      <c r="C130" s="36">
        <v>10</v>
      </c>
      <c r="D130" s="36">
        <v>10</v>
      </c>
      <c r="E130" s="36">
        <v>10</v>
      </c>
      <c r="F130" s="36">
        <v>10</v>
      </c>
      <c r="G130" s="36">
        <v>10</v>
      </c>
      <c r="H130" s="113">
        <f t="shared" si="30"/>
        <v>10</v>
      </c>
      <c r="I130" s="36">
        <v>10</v>
      </c>
      <c r="J130" s="36">
        <v>10</v>
      </c>
      <c r="K130" s="36">
        <v>10</v>
      </c>
      <c r="L130" s="36">
        <v>10</v>
      </c>
      <c r="M130" s="36">
        <v>10</v>
      </c>
    </row>
    <row r="131" spans="1:13">
      <c r="A131" s="83" t="s">
        <v>52</v>
      </c>
      <c r="B131" s="74"/>
      <c r="C131" s="36">
        <v>10</v>
      </c>
      <c r="D131" s="36">
        <v>10</v>
      </c>
      <c r="E131" s="36">
        <v>10</v>
      </c>
      <c r="F131" s="36">
        <v>10</v>
      </c>
      <c r="G131" s="36">
        <v>10</v>
      </c>
      <c r="H131" s="113">
        <f t="shared" si="30"/>
        <v>10</v>
      </c>
      <c r="I131" s="36">
        <v>10</v>
      </c>
      <c r="J131" s="36">
        <v>10</v>
      </c>
      <c r="K131" s="36">
        <v>10</v>
      </c>
      <c r="L131" s="36">
        <v>10</v>
      </c>
      <c r="M131" s="36">
        <v>10</v>
      </c>
    </row>
    <row r="132" spans="1:13">
      <c r="A132" s="83" t="s">
        <v>56</v>
      </c>
      <c r="B132" s="74"/>
      <c r="C132" s="36">
        <v>5</v>
      </c>
      <c r="D132" s="36">
        <v>5</v>
      </c>
      <c r="E132" s="36">
        <v>5</v>
      </c>
      <c r="F132" s="36">
        <v>5</v>
      </c>
      <c r="G132" s="36">
        <v>5</v>
      </c>
      <c r="H132" s="113">
        <f t="shared" si="30"/>
        <v>5</v>
      </c>
      <c r="I132" s="36">
        <v>5</v>
      </c>
      <c r="J132" s="36">
        <v>5</v>
      </c>
      <c r="K132" s="36">
        <v>5</v>
      </c>
      <c r="L132" s="36">
        <v>5</v>
      </c>
      <c r="M132" s="36">
        <v>5</v>
      </c>
    </row>
    <row r="133" spans="1:13">
      <c r="A133" s="83" t="s">
        <v>57</v>
      </c>
      <c r="B133" s="74"/>
      <c r="C133" s="36">
        <v>5</v>
      </c>
      <c r="D133" s="36">
        <v>5</v>
      </c>
      <c r="E133" s="36">
        <v>5</v>
      </c>
      <c r="F133" s="36">
        <v>5</v>
      </c>
      <c r="G133" s="36">
        <v>5</v>
      </c>
      <c r="H133" s="113">
        <f t="shared" si="30"/>
        <v>5</v>
      </c>
      <c r="I133" s="36">
        <v>5</v>
      </c>
      <c r="J133" s="36">
        <v>5</v>
      </c>
      <c r="K133" s="36">
        <v>5</v>
      </c>
      <c r="L133" s="36">
        <v>5</v>
      </c>
      <c r="M133" s="36">
        <v>5</v>
      </c>
    </row>
    <row r="134" spans="1:13">
      <c r="A134" s="83" t="s">
        <v>58</v>
      </c>
      <c r="B134" s="74"/>
      <c r="C134" s="36">
        <v>10</v>
      </c>
      <c r="D134" s="36">
        <v>10</v>
      </c>
      <c r="E134" s="36">
        <v>10</v>
      </c>
      <c r="F134" s="36">
        <v>10</v>
      </c>
      <c r="G134" s="36">
        <v>10</v>
      </c>
      <c r="H134" s="113">
        <f t="shared" si="30"/>
        <v>10</v>
      </c>
      <c r="I134" s="36">
        <v>10</v>
      </c>
      <c r="J134" s="36">
        <v>10</v>
      </c>
      <c r="K134" s="36">
        <v>10</v>
      </c>
      <c r="L134" s="36">
        <v>10</v>
      </c>
      <c r="M134" s="36">
        <v>10</v>
      </c>
    </row>
    <row r="135" spans="1:13">
      <c r="A135" s="83" t="s">
        <v>59</v>
      </c>
      <c r="B135" s="74"/>
      <c r="C135" s="36">
        <v>5</v>
      </c>
      <c r="D135" s="36">
        <v>5</v>
      </c>
      <c r="E135" s="36">
        <v>5</v>
      </c>
      <c r="F135" s="36">
        <v>5</v>
      </c>
      <c r="G135" s="36">
        <v>5</v>
      </c>
      <c r="H135" s="113">
        <f t="shared" si="30"/>
        <v>5</v>
      </c>
      <c r="I135" s="36">
        <v>5</v>
      </c>
      <c r="J135" s="36">
        <v>5</v>
      </c>
      <c r="K135" s="36">
        <v>5</v>
      </c>
      <c r="L135" s="36">
        <v>5</v>
      </c>
      <c r="M135" s="36">
        <v>5</v>
      </c>
    </row>
    <row r="136" spans="1:13">
      <c r="A136" s="83" t="s">
        <v>60</v>
      </c>
      <c r="B136" s="74"/>
      <c r="C136" s="36">
        <v>5</v>
      </c>
      <c r="D136" s="36">
        <v>5</v>
      </c>
      <c r="E136" s="36">
        <v>5</v>
      </c>
      <c r="F136" s="36">
        <v>5</v>
      </c>
      <c r="G136" s="36">
        <v>5</v>
      </c>
      <c r="H136" s="113">
        <f t="shared" si="30"/>
        <v>5</v>
      </c>
      <c r="I136" s="36">
        <v>5</v>
      </c>
      <c r="J136" s="36">
        <v>5</v>
      </c>
      <c r="K136" s="36">
        <v>5</v>
      </c>
      <c r="L136" s="36">
        <v>5</v>
      </c>
      <c r="M136" s="36">
        <v>5</v>
      </c>
    </row>
    <row r="137" spans="1:13" s="14" customFormat="1">
      <c r="A137" s="83" t="s">
        <v>156</v>
      </c>
      <c r="B137" s="74"/>
      <c r="C137" s="36">
        <v>5</v>
      </c>
      <c r="D137" s="36">
        <v>5</v>
      </c>
      <c r="E137" s="36">
        <v>5</v>
      </c>
      <c r="F137" s="36">
        <v>5</v>
      </c>
      <c r="G137" s="36">
        <v>5</v>
      </c>
      <c r="H137" s="113">
        <f t="shared" si="30"/>
        <v>5</v>
      </c>
      <c r="I137" s="36">
        <v>5</v>
      </c>
      <c r="J137" s="36">
        <v>5</v>
      </c>
      <c r="K137" s="36">
        <v>5</v>
      </c>
      <c r="L137" s="36">
        <v>5</v>
      </c>
      <c r="M137" s="36">
        <v>5</v>
      </c>
    </row>
    <row r="138" spans="1:13" ht="23.25">
      <c r="A138" s="90" t="s">
        <v>50</v>
      </c>
      <c r="B138" s="76"/>
      <c r="C138" s="93">
        <f>SUM(C139:C142)</f>
        <v>10</v>
      </c>
      <c r="D138" s="93">
        <f t="shared" ref="D138:G138" si="31">SUM(D139:D142)</f>
        <v>15</v>
      </c>
      <c r="E138" s="93">
        <f t="shared" si="31"/>
        <v>15</v>
      </c>
      <c r="F138" s="93">
        <f t="shared" si="31"/>
        <v>25</v>
      </c>
      <c r="G138" s="93">
        <f t="shared" si="31"/>
        <v>30</v>
      </c>
      <c r="H138" s="117">
        <f>SUM(H139:H142)</f>
        <v>30</v>
      </c>
      <c r="I138" s="93">
        <f t="shared" ref="I138:M138" si="32">SUM(I139:I142)</f>
        <v>30</v>
      </c>
      <c r="J138" s="93">
        <f t="shared" si="32"/>
        <v>30</v>
      </c>
      <c r="K138" s="93">
        <f t="shared" si="32"/>
        <v>30</v>
      </c>
      <c r="L138" s="93">
        <f t="shared" si="32"/>
        <v>30</v>
      </c>
      <c r="M138" s="93">
        <f t="shared" si="32"/>
        <v>30</v>
      </c>
    </row>
    <row r="139" spans="1:13">
      <c r="A139" s="83" t="s">
        <v>61</v>
      </c>
      <c r="B139" s="74"/>
      <c r="C139" s="36">
        <v>10</v>
      </c>
      <c r="D139" s="36">
        <v>10</v>
      </c>
      <c r="E139" s="36">
        <v>10</v>
      </c>
      <c r="F139" s="36">
        <v>10</v>
      </c>
      <c r="G139" s="36">
        <v>10</v>
      </c>
      <c r="H139" s="113">
        <f t="shared" si="30"/>
        <v>10</v>
      </c>
      <c r="I139" s="36">
        <v>10</v>
      </c>
      <c r="J139" s="36">
        <v>10</v>
      </c>
      <c r="K139" s="36">
        <v>10</v>
      </c>
      <c r="L139" s="36">
        <v>10</v>
      </c>
      <c r="M139" s="36">
        <v>10</v>
      </c>
    </row>
    <row r="140" spans="1:13">
      <c r="A140" s="83" t="s">
        <v>63</v>
      </c>
      <c r="B140" s="74"/>
      <c r="C140" s="109">
        <v>0</v>
      </c>
      <c r="D140" s="109">
        <v>0</v>
      </c>
      <c r="E140" s="109">
        <v>0</v>
      </c>
      <c r="F140" s="109">
        <v>0</v>
      </c>
      <c r="G140" s="36">
        <v>5</v>
      </c>
      <c r="H140" s="113">
        <f>SUM(C140:G140)</f>
        <v>5</v>
      </c>
      <c r="I140" s="36">
        <v>5</v>
      </c>
      <c r="J140" s="36">
        <v>5</v>
      </c>
      <c r="K140" s="36">
        <v>5</v>
      </c>
      <c r="L140" s="36">
        <v>5</v>
      </c>
      <c r="M140" s="36">
        <v>5</v>
      </c>
    </row>
    <row r="141" spans="1:13">
      <c r="A141" s="83" t="s">
        <v>62</v>
      </c>
      <c r="B141" s="74"/>
      <c r="C141" s="109">
        <v>0</v>
      </c>
      <c r="D141" s="36">
        <v>5</v>
      </c>
      <c r="E141" s="36">
        <v>5</v>
      </c>
      <c r="F141" s="36">
        <v>5</v>
      </c>
      <c r="G141" s="36">
        <v>5</v>
      </c>
      <c r="H141" s="113">
        <v>5</v>
      </c>
      <c r="I141" s="36">
        <v>5</v>
      </c>
      <c r="J141" s="36">
        <v>5</v>
      </c>
      <c r="K141" s="36">
        <v>5</v>
      </c>
      <c r="L141" s="36">
        <v>5</v>
      </c>
      <c r="M141" s="36">
        <v>5</v>
      </c>
    </row>
    <row r="142" spans="1:13">
      <c r="A142" s="83" t="s">
        <v>148</v>
      </c>
      <c r="B142" s="74"/>
      <c r="C142" s="109">
        <v>0</v>
      </c>
      <c r="D142" s="109">
        <v>0</v>
      </c>
      <c r="E142" s="109">
        <v>0</v>
      </c>
      <c r="F142" s="36">
        <v>10</v>
      </c>
      <c r="G142" s="36">
        <v>10</v>
      </c>
      <c r="H142" s="113">
        <f>SUM(C142:G142)/2</f>
        <v>10</v>
      </c>
      <c r="I142" s="36">
        <v>10</v>
      </c>
      <c r="J142" s="36">
        <v>10</v>
      </c>
      <c r="K142" s="36">
        <v>10</v>
      </c>
      <c r="L142" s="36">
        <v>10</v>
      </c>
      <c r="M142" s="36">
        <v>10</v>
      </c>
    </row>
    <row r="143" spans="1:13" ht="23.25">
      <c r="A143" s="90" t="s">
        <v>40</v>
      </c>
      <c r="B143" s="76"/>
      <c r="C143" s="93">
        <f>SUM(C144:C147)</f>
        <v>22</v>
      </c>
      <c r="D143" s="93">
        <f t="shared" ref="D143:M143" si="33">SUM(D144:D147)</f>
        <v>22</v>
      </c>
      <c r="E143" s="93">
        <f t="shared" si="33"/>
        <v>22</v>
      </c>
      <c r="F143" s="93">
        <f t="shared" si="33"/>
        <v>22</v>
      </c>
      <c r="G143" s="93">
        <f t="shared" si="33"/>
        <v>22</v>
      </c>
      <c r="H143" s="117">
        <f>SUM(H144:H147)</f>
        <v>22</v>
      </c>
      <c r="I143" s="93">
        <f t="shared" si="33"/>
        <v>22</v>
      </c>
      <c r="J143" s="93">
        <f t="shared" si="33"/>
        <v>22</v>
      </c>
      <c r="K143" s="93">
        <f t="shared" si="33"/>
        <v>22</v>
      </c>
      <c r="L143" s="93">
        <f t="shared" si="33"/>
        <v>22</v>
      </c>
      <c r="M143" s="93">
        <f t="shared" si="33"/>
        <v>22</v>
      </c>
    </row>
    <row r="144" spans="1:13">
      <c r="A144" s="83" t="s">
        <v>70</v>
      </c>
      <c r="B144" s="74"/>
      <c r="C144" s="36">
        <v>5</v>
      </c>
      <c r="D144" s="36">
        <v>5</v>
      </c>
      <c r="E144" s="36">
        <v>5</v>
      </c>
      <c r="F144" s="36">
        <v>5</v>
      </c>
      <c r="G144" s="36">
        <v>5</v>
      </c>
      <c r="H144" s="113">
        <f t="shared" si="30"/>
        <v>5</v>
      </c>
      <c r="I144" s="36">
        <v>5</v>
      </c>
      <c r="J144" s="36">
        <v>5</v>
      </c>
      <c r="K144" s="36">
        <v>5</v>
      </c>
      <c r="L144" s="36">
        <v>5</v>
      </c>
      <c r="M144" s="36">
        <v>5</v>
      </c>
    </row>
    <row r="145" spans="1:13">
      <c r="A145" s="83" t="s">
        <v>21</v>
      </c>
      <c r="B145" s="74"/>
      <c r="C145" s="36">
        <v>5</v>
      </c>
      <c r="D145" s="36">
        <v>5</v>
      </c>
      <c r="E145" s="36">
        <v>5</v>
      </c>
      <c r="F145" s="36">
        <v>5</v>
      </c>
      <c r="G145" s="36">
        <v>5</v>
      </c>
      <c r="H145" s="113">
        <f t="shared" si="30"/>
        <v>5</v>
      </c>
      <c r="I145" s="36">
        <v>5</v>
      </c>
      <c r="J145" s="36">
        <v>5</v>
      </c>
      <c r="K145" s="36">
        <v>5</v>
      </c>
      <c r="L145" s="36">
        <v>5</v>
      </c>
      <c r="M145" s="36">
        <v>5</v>
      </c>
    </row>
    <row r="146" spans="1:13">
      <c r="A146" s="83" t="s">
        <v>64</v>
      </c>
      <c r="B146" s="74"/>
      <c r="C146" s="36">
        <v>7</v>
      </c>
      <c r="D146" s="36">
        <v>7</v>
      </c>
      <c r="E146" s="36">
        <v>7</v>
      </c>
      <c r="F146" s="36">
        <v>7</v>
      </c>
      <c r="G146" s="36">
        <v>7</v>
      </c>
      <c r="H146" s="113">
        <f t="shared" si="30"/>
        <v>7</v>
      </c>
      <c r="I146" s="36">
        <v>7</v>
      </c>
      <c r="J146" s="36">
        <v>7</v>
      </c>
      <c r="K146" s="36">
        <v>7</v>
      </c>
      <c r="L146" s="36">
        <v>7</v>
      </c>
      <c r="M146" s="36">
        <v>7</v>
      </c>
    </row>
    <row r="147" spans="1:13">
      <c r="A147" s="83" t="s">
        <v>22</v>
      </c>
      <c r="B147" s="74"/>
      <c r="C147" s="36">
        <v>5</v>
      </c>
      <c r="D147" s="36">
        <v>5</v>
      </c>
      <c r="E147" s="36">
        <v>5</v>
      </c>
      <c r="F147" s="36">
        <v>5</v>
      </c>
      <c r="G147" s="36">
        <v>5</v>
      </c>
      <c r="H147" s="113">
        <f t="shared" si="30"/>
        <v>5</v>
      </c>
      <c r="I147" s="36">
        <v>5</v>
      </c>
      <c r="J147" s="36">
        <v>5</v>
      </c>
      <c r="K147" s="36">
        <v>5</v>
      </c>
      <c r="L147" s="36">
        <v>5</v>
      </c>
      <c r="M147" s="36">
        <v>5</v>
      </c>
    </row>
    <row r="148" spans="1:13" ht="23.25">
      <c r="A148" s="90" t="s">
        <v>47</v>
      </c>
      <c r="B148" s="76"/>
      <c r="C148" s="93">
        <f t="shared" ref="C148:M148" si="34">SUM(C149:C169)</f>
        <v>60</v>
      </c>
      <c r="D148" s="93">
        <f t="shared" si="34"/>
        <v>60</v>
      </c>
      <c r="E148" s="93">
        <f t="shared" si="34"/>
        <v>60</v>
      </c>
      <c r="F148" s="93">
        <f t="shared" si="34"/>
        <v>65</v>
      </c>
      <c r="G148" s="93">
        <f t="shared" si="34"/>
        <v>70</v>
      </c>
      <c r="H148" s="117">
        <f t="shared" si="34"/>
        <v>70</v>
      </c>
      <c r="I148" s="93">
        <f t="shared" si="34"/>
        <v>70</v>
      </c>
      <c r="J148" s="93">
        <f t="shared" si="34"/>
        <v>75</v>
      </c>
      <c r="K148" s="93">
        <f t="shared" si="34"/>
        <v>75</v>
      </c>
      <c r="L148" s="93">
        <f t="shared" si="34"/>
        <v>75</v>
      </c>
      <c r="M148" s="93">
        <f t="shared" si="34"/>
        <v>75</v>
      </c>
    </row>
    <row r="149" spans="1:13">
      <c r="A149" s="85" t="s">
        <v>26</v>
      </c>
      <c r="B149" s="77"/>
      <c r="C149" s="36">
        <v>5</v>
      </c>
      <c r="D149" s="36">
        <v>5</v>
      </c>
      <c r="E149" s="36">
        <v>5</v>
      </c>
      <c r="F149" s="36">
        <v>5</v>
      </c>
      <c r="G149" s="36">
        <v>5</v>
      </c>
      <c r="H149" s="113">
        <f t="shared" si="30"/>
        <v>5</v>
      </c>
      <c r="I149" s="36">
        <v>5</v>
      </c>
      <c r="J149" s="36">
        <v>5</v>
      </c>
      <c r="K149" s="36">
        <v>5</v>
      </c>
      <c r="L149" s="36">
        <v>5</v>
      </c>
      <c r="M149" s="36">
        <v>5</v>
      </c>
    </row>
    <row r="150" spans="1:13" hidden="1">
      <c r="A150" s="85" t="s">
        <v>28</v>
      </c>
      <c r="B150" s="77"/>
      <c r="C150" s="36" t="s">
        <v>2</v>
      </c>
      <c r="D150" s="36" t="s">
        <v>2</v>
      </c>
      <c r="E150" s="36" t="s">
        <v>2</v>
      </c>
      <c r="F150" s="36" t="s">
        <v>2</v>
      </c>
      <c r="G150" s="36" t="s">
        <v>2</v>
      </c>
      <c r="H150" s="110" t="s">
        <v>2</v>
      </c>
      <c r="I150" s="36" t="s">
        <v>2</v>
      </c>
      <c r="J150" s="36" t="s">
        <v>2</v>
      </c>
      <c r="K150" s="36" t="s">
        <v>2</v>
      </c>
      <c r="L150" s="36" t="s">
        <v>2</v>
      </c>
      <c r="M150" s="36" t="s">
        <v>2</v>
      </c>
    </row>
    <row r="151" spans="1:13">
      <c r="A151" s="85" t="s">
        <v>29</v>
      </c>
      <c r="B151" s="77"/>
      <c r="C151" s="36">
        <v>5</v>
      </c>
      <c r="D151" s="36">
        <v>5</v>
      </c>
      <c r="E151" s="36">
        <v>5</v>
      </c>
      <c r="F151" s="36">
        <v>5</v>
      </c>
      <c r="G151" s="36">
        <v>5</v>
      </c>
      <c r="H151" s="113">
        <f t="shared" si="30"/>
        <v>5</v>
      </c>
      <c r="I151" s="36">
        <v>5</v>
      </c>
      <c r="J151" s="36">
        <v>5</v>
      </c>
      <c r="K151" s="36">
        <v>5</v>
      </c>
      <c r="L151" s="36">
        <v>5</v>
      </c>
      <c r="M151" s="36">
        <v>5</v>
      </c>
    </row>
    <row r="152" spans="1:13">
      <c r="A152" s="85" t="s">
        <v>23</v>
      </c>
      <c r="B152" s="77"/>
      <c r="C152" s="36">
        <v>5</v>
      </c>
      <c r="D152" s="36">
        <v>5</v>
      </c>
      <c r="E152" s="36">
        <v>5</v>
      </c>
      <c r="F152" s="36">
        <v>5</v>
      </c>
      <c r="G152" s="36">
        <v>5</v>
      </c>
      <c r="H152" s="113">
        <f t="shared" si="30"/>
        <v>5</v>
      </c>
      <c r="I152" s="36">
        <v>5</v>
      </c>
      <c r="J152" s="36">
        <v>5</v>
      </c>
      <c r="K152" s="36">
        <v>5</v>
      </c>
      <c r="L152" s="36">
        <v>5</v>
      </c>
      <c r="M152" s="36">
        <v>5</v>
      </c>
    </row>
    <row r="153" spans="1:13">
      <c r="A153" s="85" t="s">
        <v>33</v>
      </c>
      <c r="B153" s="77"/>
      <c r="C153" s="36">
        <v>5</v>
      </c>
      <c r="D153" s="36">
        <v>5</v>
      </c>
      <c r="E153" s="36">
        <v>5</v>
      </c>
      <c r="F153" s="36">
        <v>5</v>
      </c>
      <c r="G153" s="36">
        <v>5</v>
      </c>
      <c r="H153" s="113">
        <f t="shared" si="30"/>
        <v>5</v>
      </c>
      <c r="I153" s="36">
        <v>5</v>
      </c>
      <c r="J153" s="36">
        <v>5</v>
      </c>
      <c r="K153" s="36">
        <v>5</v>
      </c>
      <c r="L153" s="36">
        <v>5</v>
      </c>
      <c r="M153" s="36">
        <v>5</v>
      </c>
    </row>
    <row r="154" spans="1:13">
      <c r="A154" s="85" t="s">
        <v>25</v>
      </c>
      <c r="B154" s="77"/>
      <c r="C154" s="36">
        <v>5</v>
      </c>
      <c r="D154" s="36">
        <v>5</v>
      </c>
      <c r="E154" s="36">
        <v>5</v>
      </c>
      <c r="F154" s="36">
        <v>5</v>
      </c>
      <c r="G154" s="36">
        <v>5</v>
      </c>
      <c r="H154" s="113">
        <f t="shared" si="30"/>
        <v>5</v>
      </c>
      <c r="I154" s="36">
        <v>5</v>
      </c>
      <c r="J154" s="36">
        <v>5</v>
      </c>
      <c r="K154" s="36">
        <v>5</v>
      </c>
      <c r="L154" s="36">
        <v>5</v>
      </c>
      <c r="M154" s="36">
        <v>5</v>
      </c>
    </row>
    <row r="155" spans="1:13">
      <c r="A155" s="85" t="s">
        <v>32</v>
      </c>
      <c r="B155" s="77"/>
      <c r="C155" s="36">
        <v>5</v>
      </c>
      <c r="D155" s="36">
        <v>5</v>
      </c>
      <c r="E155" s="36">
        <v>5</v>
      </c>
      <c r="F155" s="36">
        <v>5</v>
      </c>
      <c r="G155" s="36">
        <v>5</v>
      </c>
      <c r="H155" s="113">
        <f t="shared" si="30"/>
        <v>5</v>
      </c>
      <c r="I155" s="36">
        <v>5</v>
      </c>
      <c r="J155" s="36">
        <v>5</v>
      </c>
      <c r="K155" s="36">
        <v>5</v>
      </c>
      <c r="L155" s="36">
        <v>5</v>
      </c>
      <c r="M155" s="36">
        <v>5</v>
      </c>
    </row>
    <row r="156" spans="1:13">
      <c r="A156" s="85" t="s">
        <v>24</v>
      </c>
      <c r="B156" s="77"/>
      <c r="C156" s="36">
        <v>5</v>
      </c>
      <c r="D156" s="36">
        <v>5</v>
      </c>
      <c r="E156" s="36">
        <v>5</v>
      </c>
      <c r="F156" s="36">
        <v>5</v>
      </c>
      <c r="G156" s="36">
        <v>5</v>
      </c>
      <c r="H156" s="113">
        <f t="shared" si="30"/>
        <v>5</v>
      </c>
      <c r="I156" s="36">
        <v>5</v>
      </c>
      <c r="J156" s="36">
        <v>5</v>
      </c>
      <c r="K156" s="36">
        <v>5</v>
      </c>
      <c r="L156" s="36">
        <v>5</v>
      </c>
      <c r="M156" s="36">
        <v>5</v>
      </c>
    </row>
    <row r="157" spans="1:13">
      <c r="A157" s="85" t="s">
        <v>27</v>
      </c>
      <c r="B157" s="77"/>
      <c r="C157" s="36">
        <v>5</v>
      </c>
      <c r="D157" s="36">
        <v>5</v>
      </c>
      <c r="E157" s="36">
        <v>5</v>
      </c>
      <c r="F157" s="36">
        <v>5</v>
      </c>
      <c r="G157" s="36">
        <v>5</v>
      </c>
      <c r="H157" s="113">
        <f t="shared" si="30"/>
        <v>5</v>
      </c>
      <c r="I157" s="36">
        <v>5</v>
      </c>
      <c r="J157" s="36">
        <v>5</v>
      </c>
      <c r="K157" s="36">
        <v>5</v>
      </c>
      <c r="L157" s="36">
        <v>5</v>
      </c>
      <c r="M157" s="36">
        <v>5</v>
      </c>
    </row>
    <row r="158" spans="1:13">
      <c r="A158" s="85" t="s">
        <v>31</v>
      </c>
      <c r="B158" s="77"/>
      <c r="C158" s="109">
        <v>0</v>
      </c>
      <c r="D158" s="109">
        <v>0</v>
      </c>
      <c r="E158" s="109">
        <v>0</v>
      </c>
      <c r="F158" s="109">
        <v>0</v>
      </c>
      <c r="G158" s="36">
        <v>5</v>
      </c>
      <c r="H158" s="113">
        <f>SUM(C158:G158)</f>
        <v>5</v>
      </c>
      <c r="I158" s="36">
        <v>5</v>
      </c>
      <c r="J158" s="36">
        <v>5</v>
      </c>
      <c r="K158" s="36">
        <v>5</v>
      </c>
      <c r="L158" s="36">
        <v>5</v>
      </c>
      <c r="M158" s="36">
        <v>5</v>
      </c>
    </row>
    <row r="159" spans="1:13">
      <c r="A159" s="85" t="s">
        <v>30</v>
      </c>
      <c r="B159" s="77"/>
      <c r="C159" s="36">
        <v>5</v>
      </c>
      <c r="D159" s="36">
        <v>5</v>
      </c>
      <c r="E159" s="36">
        <v>5</v>
      </c>
      <c r="F159" s="36">
        <v>5</v>
      </c>
      <c r="G159" s="36">
        <v>5</v>
      </c>
      <c r="H159" s="113">
        <f t="shared" si="30"/>
        <v>5</v>
      </c>
      <c r="I159" s="36">
        <v>5</v>
      </c>
      <c r="J159" s="36">
        <v>5</v>
      </c>
      <c r="K159" s="36">
        <v>5</v>
      </c>
      <c r="L159" s="36">
        <v>5</v>
      </c>
      <c r="M159" s="36">
        <v>5</v>
      </c>
    </row>
    <row r="160" spans="1:13">
      <c r="A160" s="85" t="s">
        <v>49</v>
      </c>
      <c r="B160" s="77"/>
      <c r="C160" s="36">
        <v>5</v>
      </c>
      <c r="D160" s="36">
        <v>5</v>
      </c>
      <c r="E160" s="36">
        <v>5</v>
      </c>
      <c r="F160" s="36">
        <v>5</v>
      </c>
      <c r="G160" s="36">
        <v>5</v>
      </c>
      <c r="H160" s="113">
        <f t="shared" si="30"/>
        <v>5</v>
      </c>
      <c r="I160" s="36">
        <v>5</v>
      </c>
      <c r="J160" s="36">
        <v>5</v>
      </c>
      <c r="K160" s="36">
        <v>5</v>
      </c>
      <c r="L160" s="36">
        <v>5</v>
      </c>
      <c r="M160" s="36">
        <v>5</v>
      </c>
    </row>
    <row r="161" spans="1:13">
      <c r="A161" s="85" t="s">
        <v>48</v>
      </c>
      <c r="B161" s="77"/>
      <c r="C161" s="36">
        <v>5</v>
      </c>
      <c r="D161" s="36">
        <v>5</v>
      </c>
      <c r="E161" s="36">
        <v>5</v>
      </c>
      <c r="F161" s="36">
        <v>5</v>
      </c>
      <c r="G161" s="36">
        <v>5</v>
      </c>
      <c r="H161" s="113">
        <f t="shared" si="30"/>
        <v>5</v>
      </c>
      <c r="I161" s="36">
        <v>5</v>
      </c>
      <c r="J161" s="36">
        <v>5</v>
      </c>
      <c r="K161" s="36">
        <v>5</v>
      </c>
      <c r="L161" s="36">
        <v>5</v>
      </c>
      <c r="M161" s="36">
        <v>5</v>
      </c>
    </row>
    <row r="162" spans="1:13" hidden="1">
      <c r="A162" s="85" t="s">
        <v>65</v>
      </c>
      <c r="B162" s="77"/>
      <c r="C162" s="27"/>
      <c r="D162" s="27"/>
      <c r="E162" s="34"/>
      <c r="F162" s="27"/>
      <c r="G162" s="27"/>
      <c r="H162" s="113">
        <f t="shared" si="30"/>
        <v>0</v>
      </c>
      <c r="I162" s="27"/>
      <c r="J162" s="27"/>
      <c r="K162" s="27"/>
      <c r="L162" s="28"/>
      <c r="M162" s="28"/>
    </row>
    <row r="163" spans="1:13" hidden="1">
      <c r="A163" s="44" t="s">
        <v>134</v>
      </c>
      <c r="B163" s="77"/>
      <c r="C163" s="27"/>
      <c r="D163" s="27"/>
      <c r="E163" s="34"/>
      <c r="F163" s="27"/>
      <c r="G163" s="27"/>
      <c r="H163" s="113">
        <f t="shared" si="30"/>
        <v>0</v>
      </c>
      <c r="I163" s="27"/>
      <c r="J163" s="27"/>
      <c r="K163" s="27"/>
      <c r="L163" s="28"/>
      <c r="M163" s="28"/>
    </row>
    <row r="164" spans="1:13" hidden="1">
      <c r="A164" s="85" t="s">
        <v>66</v>
      </c>
      <c r="B164" s="77"/>
      <c r="C164" s="27"/>
      <c r="D164" s="27"/>
      <c r="E164" s="34"/>
      <c r="F164" s="27"/>
      <c r="G164" s="27"/>
      <c r="H164" s="113">
        <f t="shared" si="30"/>
        <v>0</v>
      </c>
      <c r="I164" s="27"/>
      <c r="J164" s="27"/>
      <c r="K164" s="27"/>
      <c r="L164" s="28"/>
      <c r="M164" s="28"/>
    </row>
    <row r="165" spans="1:13">
      <c r="A165" s="85" t="s">
        <v>67</v>
      </c>
      <c r="B165" s="77"/>
      <c r="C165" s="109">
        <v>0</v>
      </c>
      <c r="D165" s="109">
        <v>0</v>
      </c>
      <c r="E165" s="109">
        <v>0</v>
      </c>
      <c r="F165" s="36">
        <v>5</v>
      </c>
      <c r="G165" s="36">
        <v>5</v>
      </c>
      <c r="H165" s="113">
        <f>SUM(C165:G165)/2</f>
        <v>5</v>
      </c>
      <c r="I165" s="36">
        <v>5</v>
      </c>
      <c r="J165" s="36">
        <v>5</v>
      </c>
      <c r="K165" s="36">
        <v>5</v>
      </c>
      <c r="L165" s="36">
        <v>5</v>
      </c>
      <c r="M165" s="36">
        <v>5</v>
      </c>
    </row>
    <row r="166" spans="1:13">
      <c r="A166" s="85" t="s">
        <v>37</v>
      </c>
      <c r="B166" s="77"/>
      <c r="C166" s="36">
        <v>5</v>
      </c>
      <c r="D166" s="36">
        <v>5</v>
      </c>
      <c r="E166" s="36">
        <v>5</v>
      </c>
      <c r="F166" s="36">
        <v>5</v>
      </c>
      <c r="G166" s="36">
        <v>5</v>
      </c>
      <c r="H166" s="113">
        <f t="shared" si="30"/>
        <v>5</v>
      </c>
      <c r="I166" s="36">
        <v>5</v>
      </c>
      <c r="J166" s="36">
        <v>5</v>
      </c>
      <c r="K166" s="36">
        <v>5</v>
      </c>
      <c r="L166" s="36">
        <v>5</v>
      </c>
      <c r="M166" s="36">
        <v>5</v>
      </c>
    </row>
    <row r="167" spans="1:13">
      <c r="A167" s="86" t="s">
        <v>136</v>
      </c>
      <c r="B167" s="79"/>
      <c r="C167" s="27"/>
      <c r="D167" s="27"/>
      <c r="E167" s="34"/>
      <c r="F167" s="27"/>
      <c r="G167" s="27"/>
      <c r="H167" s="94"/>
      <c r="I167" s="27"/>
      <c r="J167" s="27"/>
      <c r="K167" s="27"/>
      <c r="L167" s="28"/>
      <c r="M167" s="28"/>
    </row>
    <row r="168" spans="1:13">
      <c r="A168" s="87"/>
      <c r="B168" s="79" t="s">
        <v>69</v>
      </c>
      <c r="C168" s="109">
        <v>0</v>
      </c>
      <c r="D168" s="109">
        <v>0</v>
      </c>
      <c r="E168" s="109">
        <v>0</v>
      </c>
      <c r="F168" s="109">
        <v>0</v>
      </c>
      <c r="G168" s="109">
        <v>0</v>
      </c>
      <c r="H168" s="114">
        <f t="shared" si="30"/>
        <v>0</v>
      </c>
      <c r="I168" s="27"/>
      <c r="J168" s="36">
        <v>5</v>
      </c>
      <c r="K168" s="36">
        <v>5</v>
      </c>
      <c r="L168" s="36">
        <v>5</v>
      </c>
      <c r="M168" s="36">
        <v>5</v>
      </c>
    </row>
    <row r="169" spans="1:13" s="14" customFormat="1" hidden="1">
      <c r="A169" s="87"/>
      <c r="B169" s="79" t="s">
        <v>150</v>
      </c>
      <c r="C169" s="27"/>
      <c r="D169" s="27"/>
      <c r="E169" s="34"/>
      <c r="F169" s="27"/>
      <c r="G169" s="27"/>
      <c r="H169" s="94">
        <f t="shared" si="30"/>
        <v>0</v>
      </c>
      <c r="I169" s="27"/>
      <c r="J169" s="36"/>
      <c r="K169" s="36"/>
      <c r="L169" s="36"/>
      <c r="M169" s="36"/>
    </row>
    <row r="170" spans="1:13" ht="23.25" hidden="1">
      <c r="A170" s="88" t="s">
        <v>43</v>
      </c>
      <c r="B170" s="80"/>
      <c r="C170" s="81">
        <v>0</v>
      </c>
      <c r="D170" s="81">
        <v>0</v>
      </c>
      <c r="E170" s="81">
        <v>0</v>
      </c>
      <c r="F170" s="81">
        <v>0</v>
      </c>
      <c r="G170" s="81">
        <v>0</v>
      </c>
      <c r="H170" s="124">
        <f t="shared" si="30"/>
        <v>0</v>
      </c>
      <c r="I170" s="81">
        <v>0</v>
      </c>
      <c r="J170" s="81">
        <v>0</v>
      </c>
      <c r="K170" s="81">
        <v>0</v>
      </c>
      <c r="L170" s="81">
        <v>0</v>
      </c>
      <c r="M170" s="81">
        <v>0</v>
      </c>
    </row>
    <row r="171" spans="1:13" hidden="1">
      <c r="A171" s="85" t="s">
        <v>71</v>
      </c>
      <c r="B171" s="79"/>
      <c r="C171" s="27"/>
      <c r="D171" s="27"/>
      <c r="E171" s="34"/>
      <c r="F171" s="27"/>
      <c r="G171" s="27"/>
      <c r="H171" s="36">
        <f t="shared" si="30"/>
        <v>0</v>
      </c>
      <c r="I171" s="27"/>
      <c r="J171" s="27"/>
      <c r="K171" s="27"/>
      <c r="L171" s="27"/>
      <c r="M171" s="27"/>
    </row>
    <row r="172" spans="1:13" hidden="1">
      <c r="A172" s="86" t="s">
        <v>136</v>
      </c>
      <c r="B172" s="79"/>
      <c r="C172" s="27"/>
      <c r="D172" s="27"/>
      <c r="E172" s="34"/>
      <c r="F172" s="27"/>
      <c r="G172" s="27"/>
      <c r="H172" s="36">
        <f t="shared" si="30"/>
        <v>0</v>
      </c>
      <c r="I172" s="27"/>
      <c r="J172" s="27"/>
      <c r="K172" s="95"/>
      <c r="L172" s="27"/>
      <c r="M172" s="27"/>
    </row>
    <row r="173" spans="1:13" hidden="1">
      <c r="A173" s="87"/>
      <c r="B173" s="77" t="s">
        <v>151</v>
      </c>
      <c r="C173" s="27"/>
      <c r="D173" s="27"/>
      <c r="E173" s="34"/>
      <c r="F173" s="27"/>
      <c r="G173" s="27"/>
      <c r="H173" s="36">
        <f t="shared" si="30"/>
        <v>0</v>
      </c>
      <c r="I173" s="27"/>
      <c r="J173" s="27"/>
      <c r="K173" s="27"/>
      <c r="L173" s="27"/>
      <c r="M173" s="27"/>
    </row>
    <row r="174" spans="1:13" ht="23.25" hidden="1">
      <c r="A174" s="88" t="s">
        <v>41</v>
      </c>
      <c r="B174" s="80"/>
      <c r="C174" s="81">
        <f>+C176</f>
        <v>0</v>
      </c>
      <c r="D174" s="81">
        <f t="shared" ref="D174:M174" si="35">+D176</f>
        <v>0</v>
      </c>
      <c r="E174" s="81">
        <f t="shared" si="35"/>
        <v>0</v>
      </c>
      <c r="F174" s="81">
        <f t="shared" si="35"/>
        <v>0</v>
      </c>
      <c r="G174" s="81">
        <f t="shared" si="35"/>
        <v>0</v>
      </c>
      <c r="H174" s="124">
        <f t="shared" si="30"/>
        <v>0</v>
      </c>
      <c r="I174" s="81">
        <f t="shared" si="35"/>
        <v>0</v>
      </c>
      <c r="J174" s="81">
        <f t="shared" si="35"/>
        <v>0</v>
      </c>
      <c r="K174" s="81">
        <f t="shared" si="35"/>
        <v>5</v>
      </c>
      <c r="L174" s="81">
        <f t="shared" si="35"/>
        <v>5</v>
      </c>
      <c r="M174" s="81">
        <f t="shared" si="35"/>
        <v>5</v>
      </c>
    </row>
    <row r="175" spans="1:13" hidden="1">
      <c r="A175" s="86" t="s">
        <v>136</v>
      </c>
      <c r="B175" s="77"/>
      <c r="C175" s="27"/>
      <c r="D175" s="27"/>
      <c r="E175" s="34"/>
      <c r="F175" s="27"/>
      <c r="G175" s="27"/>
      <c r="H175" s="94">
        <f t="shared" si="30"/>
        <v>0</v>
      </c>
      <c r="I175" s="27"/>
      <c r="J175" s="27"/>
      <c r="K175" s="27"/>
      <c r="L175" s="27"/>
      <c r="M175" s="27"/>
    </row>
    <row r="176" spans="1:13" hidden="1">
      <c r="A176" s="87"/>
      <c r="B176" s="77" t="s">
        <v>157</v>
      </c>
      <c r="C176" s="27"/>
      <c r="D176" s="27"/>
      <c r="E176" s="19"/>
      <c r="F176" s="27"/>
      <c r="G176" s="27"/>
      <c r="H176" s="94">
        <f t="shared" si="30"/>
        <v>0</v>
      </c>
      <c r="I176" s="27"/>
      <c r="J176" s="27"/>
      <c r="K176" s="36">
        <v>5</v>
      </c>
      <c r="L176" s="36">
        <v>5</v>
      </c>
      <c r="M176" s="36">
        <v>5</v>
      </c>
    </row>
    <row r="177" spans="1:13" ht="23.25">
      <c r="A177" s="266" t="s">
        <v>0</v>
      </c>
      <c r="B177" s="266"/>
      <c r="C177" s="96">
        <f t="shared" ref="C177:M177" si="36">+C126+C138+C143+C148+C170+C174</f>
        <v>177</v>
      </c>
      <c r="D177" s="96">
        <f t="shared" si="36"/>
        <v>182</v>
      </c>
      <c r="E177" s="96">
        <f t="shared" si="36"/>
        <v>182</v>
      </c>
      <c r="F177" s="96">
        <f t="shared" si="36"/>
        <v>197</v>
      </c>
      <c r="G177" s="96">
        <f t="shared" si="36"/>
        <v>207</v>
      </c>
      <c r="H177" s="96">
        <f t="shared" si="36"/>
        <v>207</v>
      </c>
      <c r="I177" s="96">
        <f t="shared" si="36"/>
        <v>207</v>
      </c>
      <c r="J177" s="96">
        <f t="shared" si="36"/>
        <v>212</v>
      </c>
      <c r="K177" s="96">
        <f t="shared" si="36"/>
        <v>217</v>
      </c>
      <c r="L177" s="96">
        <f t="shared" si="36"/>
        <v>217</v>
      </c>
      <c r="M177" s="96">
        <f t="shared" si="36"/>
        <v>217</v>
      </c>
    </row>
  </sheetData>
  <mergeCells count="7">
    <mergeCell ref="A177:B177"/>
    <mergeCell ref="A122:B122"/>
    <mergeCell ref="A1:M1"/>
    <mergeCell ref="A2:M2"/>
    <mergeCell ref="A3:M3"/>
    <mergeCell ref="C4:M4"/>
    <mergeCell ref="A4:B5"/>
  </mergeCells>
  <pageMargins left="0.39370078740157483" right="0.23622047244094491" top="0.74803149606299213" bottom="0.74803149606299213" header="0.31496062992125984" footer="0.31496062992125984"/>
  <pageSetup paperSize="9" scale="75" orientation="portrait" r:id="rId1"/>
  <headerFooter>
    <oddFooter>&amp;C&amp;P</oddFooter>
  </headerFooter>
  <rowBreaks count="2" manualBreakCount="2">
    <brk id="64" max="16383" man="1"/>
    <brk id="124" max="16383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workbookViewId="0">
      <selection activeCell="C13" sqref="C13"/>
    </sheetView>
  </sheetViews>
  <sheetFormatPr defaultRowHeight="17.25" customHeight="1"/>
  <cols>
    <col min="1" max="1" width="8.140625" style="1" customWidth="1"/>
    <col min="2" max="2" width="25.42578125" style="1" customWidth="1"/>
    <col min="3" max="3" width="7.5703125" style="1" customWidth="1"/>
    <col min="4" max="4" width="6.7109375" style="1" customWidth="1"/>
    <col min="5" max="10" width="5.5703125" style="1" customWidth="1"/>
  </cols>
  <sheetData>
    <row r="1" spans="1:10" ht="17.25" customHeight="1">
      <c r="J1" s="245" t="s">
        <v>291</v>
      </c>
    </row>
    <row r="2" spans="1:10" ht="17.25" customHeight="1">
      <c r="A2" s="246" t="s">
        <v>292</v>
      </c>
      <c r="B2" s="2"/>
      <c r="C2" s="2"/>
      <c r="D2" s="2"/>
      <c r="E2" s="2"/>
      <c r="F2" s="2"/>
      <c r="G2" s="2"/>
      <c r="H2" s="2"/>
      <c r="I2" s="2"/>
      <c r="J2" s="2"/>
    </row>
    <row r="3" spans="1:10" ht="17.25" customHeight="1">
      <c r="A3" s="246" t="s">
        <v>273</v>
      </c>
      <c r="B3" s="2"/>
      <c r="C3" s="2"/>
      <c r="D3" s="2"/>
      <c r="E3" s="2"/>
      <c r="F3" s="2"/>
      <c r="G3" s="2"/>
      <c r="H3" s="2"/>
      <c r="I3" s="2"/>
      <c r="J3" s="2"/>
    </row>
    <row r="4" spans="1:10" ht="17.25" customHeight="1">
      <c r="A4" s="246" t="s">
        <v>274</v>
      </c>
      <c r="B4" s="2"/>
      <c r="C4" s="2"/>
      <c r="D4" s="2"/>
      <c r="E4" s="2"/>
      <c r="F4" s="2"/>
      <c r="G4" s="2"/>
      <c r="H4" s="2"/>
      <c r="I4" s="2"/>
      <c r="J4" s="2"/>
    </row>
    <row r="5" spans="1:10" ht="17.25" customHeight="1">
      <c r="A5" s="327" t="s">
        <v>275</v>
      </c>
      <c r="B5" s="327" t="s">
        <v>276</v>
      </c>
      <c r="C5" s="327" t="s">
        <v>277</v>
      </c>
      <c r="D5" s="327"/>
      <c r="E5" s="247" t="s">
        <v>278</v>
      </c>
      <c r="F5" s="247"/>
      <c r="G5" s="247"/>
      <c r="H5" s="247" t="s">
        <v>279</v>
      </c>
      <c r="I5" s="247"/>
      <c r="J5" s="247"/>
    </row>
    <row r="6" spans="1:10" ht="17.25" customHeight="1">
      <c r="A6" s="327"/>
      <c r="B6" s="327"/>
      <c r="C6" s="327"/>
      <c r="D6" s="327"/>
      <c r="E6" s="248" t="s">
        <v>280</v>
      </c>
      <c r="F6" s="248"/>
      <c r="G6" s="248"/>
      <c r="H6" s="248" t="s">
        <v>280</v>
      </c>
      <c r="I6" s="248"/>
      <c r="J6" s="248"/>
    </row>
    <row r="7" spans="1:10" ht="17.25" customHeight="1">
      <c r="A7" s="328"/>
      <c r="B7" s="328"/>
      <c r="C7" s="249" t="s">
        <v>281</v>
      </c>
      <c r="D7" s="249" t="s">
        <v>93</v>
      </c>
      <c r="E7" s="249" t="s">
        <v>282</v>
      </c>
      <c r="F7" s="249" t="s">
        <v>106</v>
      </c>
      <c r="G7" s="249" t="s">
        <v>283</v>
      </c>
      <c r="H7" s="249" t="s">
        <v>282</v>
      </c>
      <c r="I7" s="249" t="s">
        <v>106</v>
      </c>
      <c r="J7" s="249" t="s">
        <v>283</v>
      </c>
    </row>
    <row r="8" spans="1:10" ht="17.25" customHeight="1">
      <c r="A8" s="250"/>
      <c r="B8" s="250"/>
      <c r="C8" s="250"/>
      <c r="D8" s="250"/>
      <c r="E8" s="250"/>
      <c r="F8" s="250"/>
      <c r="G8" s="250"/>
      <c r="H8" s="250"/>
      <c r="I8" s="250"/>
      <c r="J8" s="250"/>
    </row>
    <row r="9" spans="1:10" ht="17.25" customHeight="1">
      <c r="A9" s="251"/>
      <c r="B9" s="251"/>
      <c r="C9" s="251"/>
      <c r="D9" s="251"/>
      <c r="E9" s="251"/>
      <c r="F9" s="251"/>
      <c r="G9" s="251"/>
      <c r="H9" s="251"/>
      <c r="I9" s="251"/>
      <c r="J9" s="251"/>
    </row>
    <row r="10" spans="1:10" ht="17.25" customHeight="1">
      <c r="A10" s="251"/>
      <c r="B10" s="251"/>
      <c r="C10" s="251"/>
      <c r="D10" s="251"/>
      <c r="E10" s="251"/>
      <c r="F10" s="251"/>
      <c r="G10" s="251"/>
      <c r="H10" s="251"/>
      <c r="I10" s="251"/>
      <c r="J10" s="251"/>
    </row>
    <row r="11" spans="1:10" ht="17.25" customHeight="1">
      <c r="A11" s="251"/>
      <c r="B11" s="251"/>
      <c r="C11" s="251"/>
      <c r="D11" s="251"/>
      <c r="E11" s="251"/>
      <c r="F11" s="251"/>
      <c r="G11" s="251"/>
      <c r="H11" s="251"/>
      <c r="I11" s="251"/>
      <c r="J11" s="251"/>
    </row>
    <row r="12" spans="1:10" ht="17.25" customHeight="1">
      <c r="A12" s="251"/>
      <c r="B12" s="251"/>
      <c r="C12" s="251"/>
      <c r="D12" s="251"/>
      <c r="E12" s="251"/>
      <c r="F12" s="251"/>
      <c r="G12" s="251"/>
      <c r="H12" s="251"/>
      <c r="I12" s="251"/>
      <c r="J12" s="251"/>
    </row>
    <row r="13" spans="1:10" ht="17.25" customHeight="1">
      <c r="A13" s="251"/>
      <c r="B13" s="251"/>
      <c r="C13" s="251"/>
      <c r="D13" s="251"/>
      <c r="E13" s="251"/>
      <c r="F13" s="251"/>
      <c r="G13" s="251"/>
      <c r="H13" s="251"/>
      <c r="I13" s="251"/>
      <c r="J13" s="251"/>
    </row>
    <row r="14" spans="1:10" ht="17.25" customHeight="1">
      <c r="A14" s="251"/>
      <c r="B14" s="251"/>
      <c r="C14" s="251"/>
      <c r="D14" s="251"/>
      <c r="E14" s="251"/>
      <c r="F14" s="251"/>
      <c r="G14" s="251"/>
      <c r="H14" s="251"/>
      <c r="I14" s="251"/>
      <c r="J14" s="251"/>
    </row>
    <row r="15" spans="1:10" ht="17.25" customHeight="1">
      <c r="A15" s="251"/>
      <c r="B15" s="251"/>
      <c r="C15" s="251"/>
      <c r="D15" s="251"/>
      <c r="E15" s="251"/>
      <c r="F15" s="251"/>
      <c r="G15" s="251"/>
      <c r="H15" s="251"/>
      <c r="I15" s="251"/>
      <c r="J15" s="251"/>
    </row>
    <row r="16" spans="1:10" ht="17.25" customHeight="1">
      <c r="A16" s="251"/>
      <c r="B16" s="251"/>
      <c r="C16" s="251"/>
      <c r="D16" s="251"/>
      <c r="E16" s="251"/>
      <c r="F16" s="251"/>
      <c r="G16" s="251"/>
      <c r="H16" s="251"/>
      <c r="I16" s="251"/>
      <c r="J16" s="251"/>
    </row>
    <row r="17" spans="1:10" ht="17.25" customHeight="1">
      <c r="A17" s="251"/>
      <c r="B17" s="251"/>
      <c r="C17" s="251"/>
      <c r="D17" s="251"/>
      <c r="E17" s="251"/>
      <c r="F17" s="251"/>
      <c r="G17" s="251"/>
      <c r="H17" s="251"/>
      <c r="I17" s="251"/>
      <c r="J17" s="251"/>
    </row>
    <row r="18" spans="1:10" ht="17.25" customHeight="1">
      <c r="A18" s="251"/>
      <c r="B18" s="251"/>
      <c r="C18" s="251"/>
      <c r="D18" s="251"/>
      <c r="E18" s="251"/>
      <c r="F18" s="251"/>
      <c r="G18" s="251"/>
      <c r="H18" s="251"/>
      <c r="I18" s="251"/>
      <c r="J18" s="251"/>
    </row>
    <row r="19" spans="1:10" ht="17.25" customHeight="1">
      <c r="A19" s="251"/>
      <c r="B19" s="251"/>
      <c r="C19" s="251"/>
      <c r="D19" s="251"/>
      <c r="E19" s="251"/>
      <c r="F19" s="251"/>
      <c r="G19" s="251"/>
      <c r="H19" s="251"/>
      <c r="I19" s="251"/>
      <c r="J19" s="251"/>
    </row>
    <row r="20" spans="1:10" ht="17.25" customHeight="1">
      <c r="A20" s="251"/>
      <c r="B20" s="251"/>
      <c r="C20" s="251"/>
      <c r="D20" s="251"/>
      <c r="E20" s="251"/>
      <c r="F20" s="251"/>
      <c r="G20" s="251"/>
      <c r="H20" s="251"/>
      <c r="I20" s="251"/>
      <c r="J20" s="251"/>
    </row>
    <row r="21" spans="1:10" ht="17.25" customHeight="1">
      <c r="A21" s="251"/>
      <c r="B21" s="251"/>
      <c r="C21" s="251"/>
      <c r="D21" s="251"/>
      <c r="E21" s="251"/>
      <c r="F21" s="251"/>
      <c r="G21" s="251"/>
      <c r="H21" s="251"/>
      <c r="I21" s="251"/>
      <c r="J21" s="251"/>
    </row>
    <row r="22" spans="1:10" ht="17.25" customHeight="1">
      <c r="A22" s="251"/>
      <c r="B22" s="251"/>
      <c r="C22" s="251"/>
      <c r="D22" s="251"/>
      <c r="E22" s="251"/>
      <c r="F22" s="251"/>
      <c r="G22" s="251"/>
      <c r="H22" s="251"/>
      <c r="I22" s="251"/>
      <c r="J22" s="251"/>
    </row>
    <row r="23" spans="1:10" ht="17.25" customHeight="1">
      <c r="A23" s="251"/>
      <c r="B23" s="251"/>
      <c r="C23" s="251"/>
      <c r="D23" s="251"/>
      <c r="E23" s="251"/>
      <c r="F23" s="251"/>
      <c r="G23" s="251"/>
      <c r="H23" s="251"/>
      <c r="I23" s="251"/>
      <c r="J23" s="251"/>
    </row>
    <row r="24" spans="1:10" ht="17.25" customHeight="1">
      <c r="A24" s="252"/>
      <c r="B24" s="252"/>
      <c r="C24" s="252"/>
      <c r="D24" s="252"/>
      <c r="E24" s="252"/>
      <c r="F24" s="252"/>
      <c r="G24" s="252"/>
      <c r="H24" s="252"/>
      <c r="I24" s="252"/>
      <c r="J24" s="252"/>
    </row>
    <row r="25" spans="1:10" ht="17.25" customHeight="1">
      <c r="C25" s="1" t="s">
        <v>0</v>
      </c>
      <c r="H25" s="3"/>
      <c r="I25" s="3"/>
      <c r="J25" s="3"/>
    </row>
    <row r="26" spans="1:10" ht="17.25" customHeight="1">
      <c r="C26" s="1" t="s">
        <v>284</v>
      </c>
      <c r="H26" s="3"/>
      <c r="I26" s="3"/>
      <c r="J26" s="3"/>
    </row>
    <row r="27" spans="1:10" ht="17.25" customHeight="1">
      <c r="C27" s="1" t="s">
        <v>285</v>
      </c>
      <c r="H27" s="3"/>
      <c r="I27" s="3"/>
      <c r="J27" s="3"/>
    </row>
    <row r="28" spans="1:10" ht="17.25" customHeight="1">
      <c r="C28" s="1" t="s">
        <v>286</v>
      </c>
      <c r="H28" s="324"/>
      <c r="I28" s="325"/>
      <c r="J28" s="326"/>
    </row>
    <row r="29" spans="1:10" ht="17.25" customHeight="1">
      <c r="A29" s="1" t="s">
        <v>1</v>
      </c>
      <c r="B29" s="1" t="s">
        <v>287</v>
      </c>
    </row>
    <row r="30" spans="1:10" ht="17.25" customHeight="1">
      <c r="B30" s="1" t="s">
        <v>288</v>
      </c>
    </row>
    <row r="31" spans="1:10" ht="17.25" customHeight="1">
      <c r="B31" s="1" t="s">
        <v>289</v>
      </c>
    </row>
    <row r="32" spans="1:10" ht="17.25" customHeight="1">
      <c r="B32" s="1" t="s">
        <v>290</v>
      </c>
    </row>
    <row r="33" spans="3:3" ht="17.25" customHeight="1">
      <c r="C33" s="1">
        <v>230</v>
      </c>
    </row>
  </sheetData>
  <mergeCells count="4">
    <mergeCell ref="A5:A7"/>
    <mergeCell ref="B5:B7"/>
    <mergeCell ref="C5:D6"/>
    <mergeCell ref="H28:J28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workbookViewId="0">
      <selection activeCell="J3" sqref="J3"/>
    </sheetView>
  </sheetViews>
  <sheetFormatPr defaultRowHeight="24"/>
  <cols>
    <col min="1" max="1" width="8.140625" style="1" customWidth="1"/>
    <col min="2" max="2" width="25.42578125" style="1" customWidth="1"/>
    <col min="3" max="3" width="8" style="1" customWidth="1"/>
    <col min="4" max="4" width="6.7109375" style="1" customWidth="1"/>
    <col min="5" max="10" width="5.5703125" style="1" customWidth="1"/>
  </cols>
  <sheetData>
    <row r="1" spans="1:10">
      <c r="J1" s="245" t="s">
        <v>293</v>
      </c>
    </row>
    <row r="2" spans="1:10">
      <c r="A2" s="246" t="s">
        <v>294</v>
      </c>
      <c r="B2" s="2"/>
      <c r="C2" s="2"/>
      <c r="D2" s="2"/>
      <c r="E2" s="2"/>
      <c r="F2" s="2"/>
      <c r="G2" s="2"/>
      <c r="H2" s="2"/>
      <c r="I2" s="2"/>
      <c r="J2" s="2"/>
    </row>
    <row r="3" spans="1:10">
      <c r="A3" s="246" t="s">
        <v>273</v>
      </c>
      <c r="B3" s="2"/>
      <c r="C3" s="2"/>
      <c r="D3" s="2"/>
      <c r="E3" s="2"/>
      <c r="F3" s="2"/>
      <c r="G3" s="2"/>
      <c r="H3" s="2"/>
      <c r="I3" s="2"/>
      <c r="J3" s="2"/>
    </row>
    <row r="4" spans="1:10">
      <c r="A4" s="246" t="s">
        <v>274</v>
      </c>
      <c r="B4" s="2"/>
      <c r="C4" s="2"/>
      <c r="D4" s="2"/>
      <c r="E4" s="2"/>
      <c r="F4" s="2"/>
      <c r="G4" s="2"/>
      <c r="H4" s="2"/>
      <c r="I4" s="2"/>
      <c r="J4" s="2"/>
    </row>
    <row r="5" spans="1:10">
      <c r="A5" s="327" t="s">
        <v>275</v>
      </c>
      <c r="B5" s="327" t="s">
        <v>276</v>
      </c>
      <c r="C5" s="327" t="s">
        <v>277</v>
      </c>
      <c r="D5" s="327"/>
      <c r="E5" s="247" t="s">
        <v>278</v>
      </c>
      <c r="F5" s="247"/>
      <c r="G5" s="247"/>
      <c r="H5" s="247" t="s">
        <v>279</v>
      </c>
      <c r="I5" s="247"/>
      <c r="J5" s="247"/>
    </row>
    <row r="6" spans="1:10">
      <c r="A6" s="327"/>
      <c r="B6" s="327"/>
      <c r="C6" s="327"/>
      <c r="D6" s="327"/>
      <c r="E6" s="248" t="s">
        <v>280</v>
      </c>
      <c r="F6" s="248"/>
      <c r="G6" s="248"/>
      <c r="H6" s="248" t="s">
        <v>280</v>
      </c>
      <c r="I6" s="248"/>
      <c r="J6" s="248"/>
    </row>
    <row r="7" spans="1:10">
      <c r="A7" s="328"/>
      <c r="B7" s="328"/>
      <c r="C7" s="249" t="s">
        <v>281</v>
      </c>
      <c r="D7" s="249" t="s">
        <v>93</v>
      </c>
      <c r="E7" s="249" t="s">
        <v>282</v>
      </c>
      <c r="F7" s="249" t="s">
        <v>106</v>
      </c>
      <c r="G7" s="249" t="s">
        <v>283</v>
      </c>
      <c r="H7" s="249" t="s">
        <v>282</v>
      </c>
      <c r="I7" s="249" t="s">
        <v>106</v>
      </c>
      <c r="J7" s="249" t="s">
        <v>283</v>
      </c>
    </row>
    <row r="8" spans="1:10">
      <c r="A8" s="250"/>
      <c r="B8" s="250"/>
      <c r="C8" s="250"/>
      <c r="D8" s="250"/>
      <c r="E8" s="250"/>
      <c r="F8" s="250"/>
      <c r="G8" s="250"/>
      <c r="H8" s="250"/>
      <c r="I8" s="250"/>
      <c r="J8" s="250"/>
    </row>
    <row r="9" spans="1:10">
      <c r="A9" s="251"/>
      <c r="B9" s="251"/>
      <c r="C9" s="251"/>
      <c r="D9" s="251"/>
      <c r="E9" s="251"/>
      <c r="F9" s="251"/>
      <c r="G9" s="251"/>
      <c r="H9" s="251"/>
      <c r="I9" s="251"/>
      <c r="J9" s="251"/>
    </row>
    <row r="10" spans="1:10">
      <c r="A10" s="251"/>
      <c r="B10" s="251"/>
      <c r="C10" s="251"/>
      <c r="D10" s="251"/>
      <c r="E10" s="251"/>
      <c r="F10" s="251"/>
      <c r="G10" s="251"/>
      <c r="H10" s="251"/>
      <c r="I10" s="251"/>
      <c r="J10" s="251"/>
    </row>
    <row r="11" spans="1:10">
      <c r="A11" s="251"/>
      <c r="B11" s="251"/>
      <c r="C11" s="251"/>
      <c r="D11" s="251"/>
      <c r="E11" s="251"/>
      <c r="F11" s="251"/>
      <c r="G11" s="251"/>
      <c r="H11" s="251"/>
      <c r="I11" s="251"/>
      <c r="J11" s="251"/>
    </row>
    <row r="12" spans="1:10">
      <c r="A12" s="251"/>
      <c r="B12" s="251"/>
      <c r="C12" s="251"/>
      <c r="D12" s="251"/>
      <c r="E12" s="251"/>
      <c r="F12" s="251"/>
      <c r="G12" s="251"/>
      <c r="H12" s="251"/>
      <c r="I12" s="251"/>
      <c r="J12" s="251"/>
    </row>
    <row r="13" spans="1:10">
      <c r="A13" s="251"/>
      <c r="B13" s="251"/>
      <c r="C13" s="251"/>
      <c r="D13" s="251"/>
      <c r="E13" s="251"/>
      <c r="F13" s="251"/>
      <c r="G13" s="251"/>
      <c r="H13" s="251"/>
      <c r="I13" s="251"/>
      <c r="J13" s="251"/>
    </row>
    <row r="14" spans="1:10">
      <c r="A14" s="251"/>
      <c r="B14" s="251"/>
      <c r="C14" s="251"/>
      <c r="D14" s="251"/>
      <c r="E14" s="251"/>
      <c r="F14" s="251"/>
      <c r="G14" s="251"/>
      <c r="H14" s="251"/>
      <c r="I14" s="251"/>
      <c r="J14" s="251"/>
    </row>
    <row r="15" spans="1:10">
      <c r="A15" s="251"/>
      <c r="B15" s="251"/>
      <c r="C15" s="251"/>
      <c r="D15" s="251"/>
      <c r="E15" s="251"/>
      <c r="F15" s="251"/>
      <c r="G15" s="251"/>
      <c r="H15" s="251"/>
      <c r="I15" s="251"/>
      <c r="J15" s="251"/>
    </row>
    <row r="16" spans="1:10">
      <c r="A16" s="251"/>
      <c r="B16" s="251"/>
      <c r="C16" s="251"/>
      <c r="D16" s="251"/>
      <c r="E16" s="251"/>
      <c r="F16" s="251"/>
      <c r="G16" s="251"/>
      <c r="H16" s="251"/>
      <c r="I16" s="251"/>
      <c r="J16" s="251"/>
    </row>
    <row r="17" spans="1:10">
      <c r="A17" s="251"/>
      <c r="B17" s="251"/>
      <c r="C17" s="251"/>
      <c r="D17" s="251"/>
      <c r="E17" s="251"/>
      <c r="F17" s="251"/>
      <c r="G17" s="251"/>
      <c r="H17" s="251"/>
      <c r="I17" s="251"/>
      <c r="J17" s="251"/>
    </row>
    <row r="18" spans="1:10">
      <c r="A18" s="251"/>
      <c r="B18" s="251"/>
      <c r="C18" s="251"/>
      <c r="D18" s="251"/>
      <c r="E18" s="251"/>
      <c r="F18" s="251"/>
      <c r="G18" s="251"/>
      <c r="H18" s="251"/>
      <c r="I18" s="251"/>
      <c r="J18" s="251"/>
    </row>
    <row r="19" spans="1:10">
      <c r="A19" s="251"/>
      <c r="B19" s="251"/>
      <c r="C19" s="251"/>
      <c r="D19" s="251"/>
      <c r="E19" s="251"/>
      <c r="F19" s="251"/>
      <c r="G19" s="251"/>
      <c r="H19" s="251"/>
      <c r="I19" s="251"/>
      <c r="J19" s="251"/>
    </row>
    <row r="20" spans="1:10">
      <c r="A20" s="251"/>
      <c r="B20" s="251"/>
      <c r="C20" s="251"/>
      <c r="D20" s="251"/>
      <c r="E20" s="251"/>
      <c r="F20" s="251"/>
      <c r="G20" s="251"/>
      <c r="H20" s="251"/>
      <c r="I20" s="251"/>
      <c r="J20" s="251"/>
    </row>
    <row r="21" spans="1:10">
      <c r="A21" s="251"/>
      <c r="B21" s="251"/>
      <c r="C21" s="251"/>
      <c r="D21" s="251"/>
      <c r="E21" s="251"/>
      <c r="F21" s="251"/>
      <c r="G21" s="251"/>
      <c r="H21" s="251"/>
      <c r="I21" s="251"/>
      <c r="J21" s="251"/>
    </row>
    <row r="22" spans="1:10">
      <c r="A22" s="251"/>
      <c r="B22" s="251"/>
      <c r="C22" s="251"/>
      <c r="D22" s="251"/>
      <c r="E22" s="251"/>
      <c r="F22" s="251"/>
      <c r="G22" s="251"/>
      <c r="H22" s="251"/>
      <c r="I22" s="251"/>
      <c r="J22" s="251"/>
    </row>
    <row r="23" spans="1:10">
      <c r="A23" s="251"/>
      <c r="B23" s="251"/>
      <c r="C23" s="251"/>
      <c r="D23" s="251"/>
      <c r="E23" s="251"/>
      <c r="F23" s="251"/>
      <c r="G23" s="251"/>
      <c r="H23" s="251"/>
      <c r="I23" s="251"/>
      <c r="J23" s="251"/>
    </row>
    <row r="24" spans="1:10">
      <c r="A24" s="252"/>
      <c r="B24" s="252"/>
      <c r="C24" s="252"/>
      <c r="D24" s="252"/>
      <c r="E24" s="252"/>
      <c r="F24" s="252"/>
      <c r="G24" s="252"/>
      <c r="H24" s="252"/>
      <c r="I24" s="252"/>
      <c r="J24" s="252"/>
    </row>
    <row r="25" spans="1:10">
      <c r="C25" s="1" t="s">
        <v>0</v>
      </c>
      <c r="H25" s="3"/>
      <c r="I25" s="3"/>
      <c r="J25" s="3"/>
    </row>
    <row r="26" spans="1:10">
      <c r="C26" s="1" t="s">
        <v>284</v>
      </c>
      <c r="H26" s="3"/>
      <c r="I26" s="3"/>
      <c r="J26" s="3"/>
    </row>
    <row r="27" spans="1:10">
      <c r="C27" s="1" t="s">
        <v>285</v>
      </c>
      <c r="H27" s="3"/>
      <c r="I27" s="3"/>
      <c r="J27" s="3"/>
    </row>
    <row r="28" spans="1:10">
      <c r="C28" s="1" t="s">
        <v>286</v>
      </c>
      <c r="H28" s="324"/>
      <c r="I28" s="325"/>
      <c r="J28" s="326"/>
    </row>
    <row r="29" spans="1:10">
      <c r="A29" s="1" t="s">
        <v>1</v>
      </c>
      <c r="B29" s="1" t="s">
        <v>287</v>
      </c>
    </row>
    <row r="30" spans="1:10">
      <c r="B30" s="1" t="s">
        <v>288</v>
      </c>
    </row>
    <row r="31" spans="1:10">
      <c r="B31" s="1" t="s">
        <v>289</v>
      </c>
    </row>
    <row r="32" spans="1:10">
      <c r="B32" s="1" t="s">
        <v>290</v>
      </c>
    </row>
    <row r="33" spans="3:3">
      <c r="C33" s="1">
        <v>230</v>
      </c>
    </row>
  </sheetData>
  <mergeCells count="4">
    <mergeCell ref="A5:A7"/>
    <mergeCell ref="B5:B7"/>
    <mergeCell ref="C5:D6"/>
    <mergeCell ref="H28:J28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workbookViewId="0">
      <selection activeCell="B4" sqref="B4"/>
    </sheetView>
  </sheetViews>
  <sheetFormatPr defaultRowHeight="24"/>
  <cols>
    <col min="1" max="1" width="8.140625" style="1" customWidth="1"/>
    <col min="2" max="2" width="25.42578125" style="1" customWidth="1"/>
    <col min="3" max="3" width="7.85546875" style="1" customWidth="1"/>
    <col min="4" max="4" width="6.7109375" style="1" customWidth="1"/>
    <col min="5" max="10" width="5.5703125" style="1" customWidth="1"/>
  </cols>
  <sheetData>
    <row r="1" spans="1:10">
      <c r="J1" s="245" t="s">
        <v>295</v>
      </c>
    </row>
    <row r="2" spans="1:10">
      <c r="A2" s="246" t="s">
        <v>296</v>
      </c>
      <c r="B2" s="2"/>
      <c r="C2" s="2"/>
      <c r="D2" s="2"/>
      <c r="E2" s="2"/>
      <c r="F2" s="2"/>
      <c r="G2" s="2"/>
      <c r="H2" s="2"/>
      <c r="I2" s="2"/>
      <c r="J2" s="2"/>
    </row>
    <row r="3" spans="1:10">
      <c r="A3" s="246" t="s">
        <v>273</v>
      </c>
      <c r="B3" s="2"/>
      <c r="C3" s="2"/>
      <c r="D3" s="2"/>
      <c r="E3" s="2"/>
      <c r="F3" s="2"/>
      <c r="G3" s="2"/>
      <c r="H3" s="2"/>
      <c r="I3" s="2"/>
      <c r="J3" s="2"/>
    </row>
    <row r="4" spans="1:10">
      <c r="A4" s="246" t="s">
        <v>274</v>
      </c>
      <c r="B4" s="2"/>
      <c r="C4" s="2"/>
      <c r="D4" s="2"/>
      <c r="E4" s="2"/>
      <c r="F4" s="2"/>
      <c r="G4" s="2"/>
      <c r="H4" s="2"/>
      <c r="I4" s="2"/>
      <c r="J4" s="2"/>
    </row>
    <row r="5" spans="1:10">
      <c r="A5" s="327" t="s">
        <v>275</v>
      </c>
      <c r="B5" s="327" t="s">
        <v>276</v>
      </c>
      <c r="C5" s="327" t="s">
        <v>277</v>
      </c>
      <c r="D5" s="327"/>
      <c r="E5" s="247" t="s">
        <v>278</v>
      </c>
      <c r="F5" s="247"/>
      <c r="G5" s="247"/>
      <c r="H5" s="247" t="s">
        <v>279</v>
      </c>
      <c r="I5" s="247"/>
      <c r="J5" s="247"/>
    </row>
    <row r="6" spans="1:10">
      <c r="A6" s="327"/>
      <c r="B6" s="327"/>
      <c r="C6" s="327"/>
      <c r="D6" s="327"/>
      <c r="E6" s="248" t="s">
        <v>280</v>
      </c>
      <c r="F6" s="248"/>
      <c r="G6" s="248"/>
      <c r="H6" s="248" t="s">
        <v>280</v>
      </c>
      <c r="I6" s="248"/>
      <c r="J6" s="248"/>
    </row>
    <row r="7" spans="1:10">
      <c r="A7" s="328"/>
      <c r="B7" s="328"/>
      <c r="C7" s="249" t="s">
        <v>281</v>
      </c>
      <c r="D7" s="249" t="s">
        <v>93</v>
      </c>
      <c r="E7" s="249" t="s">
        <v>282</v>
      </c>
      <c r="F7" s="249" t="s">
        <v>106</v>
      </c>
      <c r="G7" s="249" t="s">
        <v>283</v>
      </c>
      <c r="H7" s="249" t="s">
        <v>282</v>
      </c>
      <c r="I7" s="249" t="s">
        <v>106</v>
      </c>
      <c r="J7" s="249" t="s">
        <v>283</v>
      </c>
    </row>
    <row r="8" spans="1:10">
      <c r="A8" s="250"/>
      <c r="B8" s="250"/>
      <c r="C8" s="250"/>
      <c r="D8" s="250"/>
      <c r="E8" s="250"/>
      <c r="F8" s="250"/>
      <c r="G8" s="250"/>
      <c r="H8" s="250"/>
      <c r="I8" s="250"/>
      <c r="J8" s="250"/>
    </row>
    <row r="9" spans="1:10">
      <c r="A9" s="251"/>
      <c r="B9" s="251"/>
      <c r="C9" s="251"/>
      <c r="D9" s="251"/>
      <c r="E9" s="251"/>
      <c r="F9" s="251"/>
      <c r="G9" s="251"/>
      <c r="H9" s="251"/>
      <c r="I9" s="251"/>
      <c r="J9" s="251"/>
    </row>
    <row r="10" spans="1:10">
      <c r="A10" s="251"/>
      <c r="B10" s="251"/>
      <c r="C10" s="251"/>
      <c r="D10" s="251"/>
      <c r="E10" s="251"/>
      <c r="F10" s="251"/>
      <c r="G10" s="251"/>
      <c r="H10" s="251"/>
      <c r="I10" s="251"/>
      <c r="J10" s="251"/>
    </row>
    <row r="11" spans="1:10">
      <c r="A11" s="251"/>
      <c r="B11" s="251"/>
      <c r="C11" s="251"/>
      <c r="D11" s="251"/>
      <c r="E11" s="251"/>
      <c r="F11" s="251"/>
      <c r="G11" s="251"/>
      <c r="H11" s="251"/>
      <c r="I11" s="251"/>
      <c r="J11" s="251"/>
    </row>
    <row r="12" spans="1:10">
      <c r="A12" s="251"/>
      <c r="B12" s="251"/>
      <c r="C12" s="251"/>
      <c r="D12" s="251"/>
      <c r="E12" s="251"/>
      <c r="F12" s="251"/>
      <c r="G12" s="251"/>
      <c r="H12" s="251"/>
      <c r="I12" s="251"/>
      <c r="J12" s="251"/>
    </row>
    <row r="13" spans="1:10">
      <c r="A13" s="251"/>
      <c r="B13" s="251"/>
      <c r="C13" s="251"/>
      <c r="D13" s="251"/>
      <c r="E13" s="251"/>
      <c r="F13" s="251"/>
      <c r="G13" s="251"/>
      <c r="H13" s="251"/>
      <c r="I13" s="251"/>
      <c r="J13" s="251"/>
    </row>
    <row r="14" spans="1:10">
      <c r="A14" s="251"/>
      <c r="B14" s="251"/>
      <c r="C14" s="251"/>
      <c r="D14" s="251"/>
      <c r="E14" s="251"/>
      <c r="F14" s="251"/>
      <c r="G14" s="251"/>
      <c r="H14" s="251"/>
      <c r="I14" s="251"/>
      <c r="J14" s="251"/>
    </row>
    <row r="15" spans="1:10">
      <c r="A15" s="251"/>
      <c r="B15" s="251"/>
      <c r="C15" s="251"/>
      <c r="D15" s="251"/>
      <c r="E15" s="251"/>
      <c r="F15" s="251"/>
      <c r="G15" s="251"/>
      <c r="H15" s="251"/>
      <c r="I15" s="251"/>
      <c r="J15" s="251"/>
    </row>
    <row r="16" spans="1:10">
      <c r="A16" s="251"/>
      <c r="B16" s="251"/>
      <c r="C16" s="251"/>
      <c r="D16" s="251"/>
      <c r="E16" s="251"/>
      <c r="F16" s="251"/>
      <c r="G16" s="251"/>
      <c r="H16" s="251"/>
      <c r="I16" s="251"/>
      <c r="J16" s="251"/>
    </row>
    <row r="17" spans="1:10">
      <c r="A17" s="251"/>
      <c r="B17" s="251"/>
      <c r="C17" s="251"/>
      <c r="D17" s="251"/>
      <c r="E17" s="251"/>
      <c r="F17" s="251"/>
      <c r="G17" s="251"/>
      <c r="H17" s="251"/>
      <c r="I17" s="251"/>
      <c r="J17" s="251"/>
    </row>
    <row r="18" spans="1:10">
      <c r="A18" s="251"/>
      <c r="B18" s="251"/>
      <c r="C18" s="251"/>
      <c r="D18" s="251"/>
      <c r="E18" s="251"/>
      <c r="F18" s="251"/>
      <c r="G18" s="251"/>
      <c r="H18" s="251"/>
      <c r="I18" s="251"/>
      <c r="J18" s="251"/>
    </row>
    <row r="19" spans="1:10">
      <c r="A19" s="251"/>
      <c r="B19" s="251"/>
      <c r="C19" s="251"/>
      <c r="D19" s="251"/>
      <c r="E19" s="251"/>
      <c r="F19" s="251"/>
      <c r="G19" s="251"/>
      <c r="H19" s="251"/>
      <c r="I19" s="251"/>
      <c r="J19" s="251"/>
    </row>
    <row r="20" spans="1:10">
      <c r="A20" s="251"/>
      <c r="B20" s="251"/>
      <c r="C20" s="251"/>
      <c r="D20" s="251"/>
      <c r="E20" s="251"/>
      <c r="F20" s="251"/>
      <c r="G20" s="251"/>
      <c r="H20" s="251"/>
      <c r="I20" s="251"/>
      <c r="J20" s="251"/>
    </row>
    <row r="21" spans="1:10">
      <c r="A21" s="251"/>
      <c r="B21" s="251"/>
      <c r="C21" s="251"/>
      <c r="D21" s="251"/>
      <c r="E21" s="251"/>
      <c r="F21" s="251"/>
      <c r="G21" s="251"/>
      <c r="H21" s="251"/>
      <c r="I21" s="251"/>
      <c r="J21" s="251"/>
    </row>
    <row r="22" spans="1:10">
      <c r="A22" s="251"/>
      <c r="B22" s="251"/>
      <c r="C22" s="251"/>
      <c r="D22" s="251"/>
      <c r="E22" s="251"/>
      <c r="F22" s="251"/>
      <c r="G22" s="251"/>
      <c r="H22" s="251"/>
      <c r="I22" s="251"/>
      <c r="J22" s="251"/>
    </row>
    <row r="23" spans="1:10">
      <c r="A23" s="251"/>
      <c r="B23" s="251"/>
      <c r="C23" s="251"/>
      <c r="D23" s="251"/>
      <c r="E23" s="251"/>
      <c r="F23" s="251"/>
      <c r="G23" s="251"/>
      <c r="H23" s="251"/>
      <c r="I23" s="251"/>
      <c r="J23" s="251"/>
    </row>
    <row r="24" spans="1:10">
      <c r="A24" s="252"/>
      <c r="B24" s="252"/>
      <c r="C24" s="252"/>
      <c r="D24" s="252"/>
      <c r="E24" s="252"/>
      <c r="F24" s="252"/>
      <c r="G24" s="252"/>
      <c r="H24" s="252"/>
      <c r="I24" s="252"/>
      <c r="J24" s="252"/>
    </row>
    <row r="25" spans="1:10">
      <c r="C25" s="1" t="s">
        <v>0</v>
      </c>
      <c r="H25" s="3"/>
      <c r="I25" s="3"/>
      <c r="J25" s="3"/>
    </row>
    <row r="26" spans="1:10">
      <c r="C26" s="1" t="s">
        <v>284</v>
      </c>
      <c r="H26" s="3"/>
      <c r="I26" s="3"/>
      <c r="J26" s="3"/>
    </row>
    <row r="27" spans="1:10">
      <c r="C27" s="1" t="s">
        <v>285</v>
      </c>
      <c r="H27" s="3"/>
      <c r="I27" s="3"/>
      <c r="J27" s="3"/>
    </row>
    <row r="28" spans="1:10">
      <c r="C28" s="1" t="s">
        <v>286</v>
      </c>
      <c r="H28" s="324"/>
      <c r="I28" s="325"/>
      <c r="J28" s="326"/>
    </row>
    <row r="29" spans="1:10">
      <c r="A29" s="1" t="s">
        <v>1</v>
      </c>
      <c r="B29" s="1" t="s">
        <v>287</v>
      </c>
    </row>
    <row r="30" spans="1:10">
      <c r="B30" s="1" t="s">
        <v>288</v>
      </c>
    </row>
    <row r="31" spans="1:10">
      <c r="B31" s="1" t="s">
        <v>289</v>
      </c>
    </row>
    <row r="32" spans="1:10">
      <c r="B32" s="1" t="s">
        <v>290</v>
      </c>
    </row>
    <row r="33" spans="3:3">
      <c r="C33" s="1">
        <v>230</v>
      </c>
    </row>
  </sheetData>
  <mergeCells count="4">
    <mergeCell ref="A5:A7"/>
    <mergeCell ref="B5:B7"/>
    <mergeCell ref="C5:D6"/>
    <mergeCell ref="H28:J2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topLeftCell="A7" workbookViewId="0">
      <selection activeCell="J20" sqref="J20"/>
    </sheetView>
  </sheetViews>
  <sheetFormatPr defaultRowHeight="24.75"/>
  <cols>
    <col min="1" max="1" width="3.28515625" style="212" customWidth="1"/>
    <col min="2" max="2" width="23" style="212" customWidth="1"/>
    <col min="3" max="3" width="8.42578125" style="213" customWidth="1"/>
    <col min="4" max="7" width="8.42578125" style="214" customWidth="1"/>
    <col min="8" max="8" width="11" style="214" customWidth="1"/>
    <col min="9" max="13" width="8" style="214" customWidth="1"/>
    <col min="14" max="14" width="20.7109375" style="214" customWidth="1"/>
    <col min="15" max="16384" width="9.140625" style="216"/>
  </cols>
  <sheetData>
    <row r="1" spans="1:14">
      <c r="N1" s="215" t="s">
        <v>80</v>
      </c>
    </row>
    <row r="2" spans="1:14">
      <c r="A2" s="280" t="s">
        <v>81</v>
      </c>
      <c r="B2" s="280"/>
      <c r="C2" s="280"/>
      <c r="D2" s="280"/>
      <c r="E2" s="280"/>
      <c r="F2" s="280"/>
      <c r="G2" s="280"/>
      <c r="H2" s="280"/>
      <c r="I2" s="280"/>
      <c r="J2" s="280"/>
      <c r="K2" s="280"/>
      <c r="L2" s="280"/>
      <c r="M2" s="280"/>
      <c r="N2" s="280"/>
    </row>
    <row r="3" spans="1:14">
      <c r="A3" s="281" t="s">
        <v>3</v>
      </c>
      <c r="B3" s="281"/>
      <c r="C3" s="281"/>
      <c r="D3" s="281"/>
      <c r="E3" s="281"/>
      <c r="F3" s="281"/>
      <c r="G3" s="281"/>
      <c r="H3" s="281"/>
      <c r="I3" s="281"/>
      <c r="J3" s="281"/>
      <c r="K3" s="281"/>
      <c r="L3" s="281"/>
      <c r="M3" s="281"/>
      <c r="N3" s="281"/>
    </row>
    <row r="4" spans="1:14">
      <c r="A4" s="282" t="s">
        <v>125</v>
      </c>
      <c r="B4" s="282"/>
      <c r="C4" s="282"/>
      <c r="D4" s="282"/>
      <c r="E4" s="282"/>
      <c r="F4" s="282"/>
      <c r="G4" s="282"/>
      <c r="H4" s="282"/>
      <c r="I4" s="282"/>
      <c r="J4" s="282"/>
      <c r="K4" s="282"/>
      <c r="L4" s="282"/>
      <c r="M4" s="282"/>
      <c r="N4" s="282"/>
    </row>
    <row r="5" spans="1:14">
      <c r="A5" s="283" t="s">
        <v>126</v>
      </c>
      <c r="B5" s="284"/>
      <c r="C5" s="287" t="s">
        <v>93</v>
      </c>
      <c r="D5" s="287"/>
      <c r="E5" s="287"/>
      <c r="F5" s="287"/>
      <c r="G5" s="287"/>
      <c r="H5" s="287"/>
      <c r="I5" s="287"/>
      <c r="J5" s="287"/>
      <c r="K5" s="287"/>
      <c r="L5" s="287"/>
      <c r="M5" s="287"/>
      <c r="N5" s="287"/>
    </row>
    <row r="6" spans="1:14" s="126" customFormat="1" ht="37.5">
      <c r="A6" s="285"/>
      <c r="B6" s="286"/>
      <c r="C6" s="230" t="s">
        <v>162</v>
      </c>
      <c r="D6" s="230" t="s">
        <v>8</v>
      </c>
      <c r="E6" s="231" t="s">
        <v>9</v>
      </c>
      <c r="F6" s="231" t="s">
        <v>10</v>
      </c>
      <c r="G6" s="231" t="s">
        <v>163</v>
      </c>
      <c r="H6" s="232" t="s">
        <v>12</v>
      </c>
      <c r="I6" s="230" t="s">
        <v>164</v>
      </c>
      <c r="J6" s="230" t="s">
        <v>14</v>
      </c>
      <c r="K6" s="230" t="s">
        <v>15</v>
      </c>
      <c r="L6" s="230" t="s">
        <v>16</v>
      </c>
      <c r="M6" s="230" t="s">
        <v>17</v>
      </c>
      <c r="N6" s="233" t="s">
        <v>74</v>
      </c>
    </row>
    <row r="7" spans="1:14" ht="22.5">
      <c r="A7" s="217" t="s">
        <v>46</v>
      </c>
      <c r="B7" s="218"/>
      <c r="C7" s="219">
        <v>68</v>
      </c>
      <c r="D7" s="219">
        <v>71</v>
      </c>
      <c r="E7" s="219">
        <v>76</v>
      </c>
      <c r="F7" s="219">
        <v>79</v>
      </c>
      <c r="G7" s="219">
        <v>81</v>
      </c>
      <c r="H7" s="220">
        <v>74</v>
      </c>
      <c r="I7" s="221">
        <v>14</v>
      </c>
      <c r="J7" s="221">
        <v>6</v>
      </c>
      <c r="K7" s="221">
        <v>1</v>
      </c>
      <c r="L7" s="221">
        <v>1</v>
      </c>
      <c r="M7" s="221">
        <v>1</v>
      </c>
      <c r="N7" s="221">
        <f>SUM(I7:M7)</f>
        <v>23</v>
      </c>
    </row>
    <row r="8" spans="1:14" ht="22.5">
      <c r="A8" s="217" t="s">
        <v>50</v>
      </c>
      <c r="B8" s="218"/>
      <c r="C8" s="219">
        <v>48</v>
      </c>
      <c r="D8" s="219">
        <v>46</v>
      </c>
      <c r="E8" s="219">
        <v>46</v>
      </c>
      <c r="F8" s="219">
        <v>46</v>
      </c>
      <c r="G8" s="219">
        <v>45</v>
      </c>
      <c r="H8" s="220">
        <v>46</v>
      </c>
      <c r="I8" s="221">
        <v>6</v>
      </c>
      <c r="J8" s="221">
        <v>8</v>
      </c>
      <c r="K8" s="221">
        <v>2</v>
      </c>
      <c r="L8" s="221">
        <v>2</v>
      </c>
      <c r="M8" s="221">
        <v>3</v>
      </c>
      <c r="N8" s="221">
        <f t="shared" ref="N8:N12" si="0">SUM(I8:M8)</f>
        <v>21</v>
      </c>
    </row>
    <row r="9" spans="1:14" ht="22.5">
      <c r="A9" s="217" t="s">
        <v>40</v>
      </c>
      <c r="B9" s="218"/>
      <c r="C9" s="219">
        <v>40</v>
      </c>
      <c r="D9" s="219">
        <v>41</v>
      </c>
      <c r="E9" s="219">
        <v>41</v>
      </c>
      <c r="F9" s="219">
        <v>41</v>
      </c>
      <c r="G9" s="219">
        <v>41</v>
      </c>
      <c r="H9" s="220">
        <v>40</v>
      </c>
      <c r="I9" s="222">
        <v>0</v>
      </c>
      <c r="J9" s="221">
        <v>4</v>
      </c>
      <c r="K9" s="221">
        <v>2</v>
      </c>
      <c r="L9" s="221">
        <v>4</v>
      </c>
      <c r="M9" s="221">
        <v>2</v>
      </c>
      <c r="N9" s="221">
        <f t="shared" si="0"/>
        <v>12</v>
      </c>
    </row>
    <row r="10" spans="1:14" ht="22.5">
      <c r="A10" s="217" t="s">
        <v>47</v>
      </c>
      <c r="B10" s="218"/>
      <c r="C10" s="219">
        <v>130</v>
      </c>
      <c r="D10" s="219">
        <v>135</v>
      </c>
      <c r="E10" s="219">
        <v>139</v>
      </c>
      <c r="F10" s="219">
        <v>147</v>
      </c>
      <c r="G10" s="219">
        <v>150</v>
      </c>
      <c r="H10" s="220">
        <v>132</v>
      </c>
      <c r="I10" s="221">
        <v>17</v>
      </c>
      <c r="J10" s="221">
        <v>8</v>
      </c>
      <c r="K10" s="221">
        <v>4</v>
      </c>
      <c r="L10" s="221">
        <v>3</v>
      </c>
      <c r="M10" s="221">
        <v>3</v>
      </c>
      <c r="N10" s="221">
        <f t="shared" si="0"/>
        <v>35</v>
      </c>
    </row>
    <row r="11" spans="1:14" ht="22.5">
      <c r="A11" s="217" t="s">
        <v>43</v>
      </c>
      <c r="B11" s="218"/>
      <c r="C11" s="219">
        <v>21</v>
      </c>
      <c r="D11" s="219">
        <v>21</v>
      </c>
      <c r="E11" s="219">
        <v>26</v>
      </c>
      <c r="F11" s="219">
        <v>33</v>
      </c>
      <c r="G11" s="219">
        <v>34</v>
      </c>
      <c r="H11" s="220">
        <f>SUM(C11:G11)/5</f>
        <v>27</v>
      </c>
      <c r="I11" s="221">
        <v>6</v>
      </c>
      <c r="J11" s="260" t="s">
        <v>246</v>
      </c>
      <c r="K11" s="260" t="s">
        <v>307</v>
      </c>
      <c r="L11" s="260" t="s">
        <v>307</v>
      </c>
      <c r="M11" s="260" t="s">
        <v>308</v>
      </c>
      <c r="N11" s="221">
        <f>28+6</f>
        <v>34</v>
      </c>
    </row>
    <row r="12" spans="1:14" ht="22.5">
      <c r="A12" s="223" t="s">
        <v>41</v>
      </c>
      <c r="B12" s="224"/>
      <c r="C12" s="225">
        <v>9</v>
      </c>
      <c r="D12" s="225">
        <v>12</v>
      </c>
      <c r="E12" s="225">
        <v>24</v>
      </c>
      <c r="F12" s="225">
        <v>23</v>
      </c>
      <c r="G12" s="225">
        <v>24</v>
      </c>
      <c r="H12" s="220">
        <v>18</v>
      </c>
      <c r="I12" s="221">
        <v>2</v>
      </c>
      <c r="J12" s="221">
        <v>5</v>
      </c>
      <c r="K12" s="221">
        <v>2</v>
      </c>
      <c r="L12" s="221">
        <v>2</v>
      </c>
      <c r="M12" s="221">
        <v>2</v>
      </c>
      <c r="N12" s="221">
        <f t="shared" si="0"/>
        <v>13</v>
      </c>
    </row>
    <row r="13" spans="1:14" ht="22.5">
      <c r="A13" s="278" t="s">
        <v>0</v>
      </c>
      <c r="B13" s="279"/>
      <c r="C13" s="226">
        <f>SUM(C7:C12)</f>
        <v>316</v>
      </c>
      <c r="D13" s="226">
        <f t="shared" ref="D13:N13" si="1">SUM(D7:D12)</f>
        <v>326</v>
      </c>
      <c r="E13" s="226">
        <f t="shared" si="1"/>
        <v>352</v>
      </c>
      <c r="F13" s="226">
        <f t="shared" si="1"/>
        <v>369</v>
      </c>
      <c r="G13" s="226">
        <f t="shared" si="1"/>
        <v>375</v>
      </c>
      <c r="H13" s="226">
        <f t="shared" si="1"/>
        <v>337</v>
      </c>
      <c r="I13" s="226">
        <f t="shared" si="1"/>
        <v>45</v>
      </c>
      <c r="J13" s="226">
        <f t="shared" si="1"/>
        <v>31</v>
      </c>
      <c r="K13" s="226">
        <f t="shared" si="1"/>
        <v>11</v>
      </c>
      <c r="L13" s="226">
        <f t="shared" si="1"/>
        <v>12</v>
      </c>
      <c r="M13" s="226">
        <f t="shared" si="1"/>
        <v>11</v>
      </c>
      <c r="N13" s="226">
        <f t="shared" si="1"/>
        <v>138</v>
      </c>
    </row>
    <row r="14" spans="1:14">
      <c r="B14" s="227" t="s">
        <v>265</v>
      </c>
    </row>
    <row r="15" spans="1:14">
      <c r="I15" s="277" t="s">
        <v>266</v>
      </c>
      <c r="J15" s="277"/>
      <c r="K15" s="277"/>
      <c r="L15" s="277"/>
      <c r="M15" s="277"/>
    </row>
    <row r="16" spans="1:14">
      <c r="B16" s="228" t="s">
        <v>267</v>
      </c>
    </row>
    <row r="17" spans="2:8">
      <c r="B17" s="228" t="s">
        <v>165</v>
      </c>
    </row>
    <row r="18" spans="2:8">
      <c r="B18" s="228" t="s">
        <v>166</v>
      </c>
    </row>
    <row r="19" spans="2:8">
      <c r="B19" s="261" t="s">
        <v>222</v>
      </c>
      <c r="C19" s="262"/>
      <c r="D19" s="263"/>
      <c r="E19" s="263"/>
      <c r="F19" s="263"/>
      <c r="G19" s="263"/>
      <c r="H19" s="263"/>
    </row>
  </sheetData>
  <mergeCells count="7">
    <mergeCell ref="I15:M15"/>
    <mergeCell ref="A13:B13"/>
    <mergeCell ref="A2:N2"/>
    <mergeCell ref="A3:N3"/>
    <mergeCell ref="A4:N4"/>
    <mergeCell ref="A5:B6"/>
    <mergeCell ref="C5:N5"/>
  </mergeCells>
  <pageMargins left="0.39370078740157483" right="0.39370078740157483" top="0.39370078740157483" bottom="0.39370078740157483" header="0.31496062992125984" footer="0.31496062992125984"/>
  <pageSetup paperSize="9" scale="9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topLeftCell="A4" workbookViewId="0"/>
  </sheetViews>
  <sheetFormatPr defaultColWidth="9" defaultRowHeight="24.75"/>
  <cols>
    <col min="1" max="1" width="39.28515625" style="214" customWidth="1"/>
    <col min="2" max="12" width="8.7109375" style="214" customWidth="1"/>
    <col min="13" max="13" width="13" style="214" customWidth="1"/>
    <col min="14" max="16384" width="9" style="216"/>
  </cols>
  <sheetData>
    <row r="1" spans="1:13">
      <c r="M1" s="215" t="s">
        <v>72</v>
      </c>
    </row>
    <row r="2" spans="1:13">
      <c r="A2" s="234" t="s">
        <v>73</v>
      </c>
      <c r="B2" s="235"/>
      <c r="C2" s="235"/>
      <c r="D2" s="235"/>
      <c r="E2" s="235"/>
      <c r="F2" s="235"/>
      <c r="G2" s="235"/>
      <c r="H2" s="235"/>
      <c r="I2" s="235"/>
      <c r="J2" s="235"/>
      <c r="K2" s="235"/>
      <c r="L2" s="235"/>
      <c r="M2" s="236"/>
    </row>
    <row r="3" spans="1:13">
      <c r="A3" s="234" t="s">
        <v>3</v>
      </c>
      <c r="B3" s="235"/>
      <c r="C3" s="235"/>
      <c r="D3" s="235"/>
      <c r="E3" s="235"/>
      <c r="F3" s="235"/>
      <c r="G3" s="235"/>
      <c r="H3" s="235"/>
      <c r="I3" s="235"/>
      <c r="J3" s="235"/>
      <c r="K3" s="235"/>
      <c r="L3" s="235"/>
      <c r="M3" s="236"/>
    </row>
    <row r="4" spans="1:13">
      <c r="A4" s="234" t="s">
        <v>160</v>
      </c>
      <c r="B4" s="235"/>
      <c r="C4" s="235"/>
      <c r="D4" s="235"/>
      <c r="E4" s="235"/>
      <c r="F4" s="235"/>
      <c r="G4" s="235"/>
      <c r="H4" s="235"/>
      <c r="I4" s="235"/>
      <c r="J4" s="235"/>
      <c r="K4" s="235"/>
      <c r="L4" s="235"/>
      <c r="M4" s="236"/>
    </row>
    <row r="5" spans="1:13">
      <c r="A5" s="288" t="s">
        <v>5</v>
      </c>
      <c r="B5" s="287" t="s">
        <v>158</v>
      </c>
      <c r="C5" s="287"/>
      <c r="D5" s="287"/>
      <c r="E5" s="287"/>
      <c r="F5" s="287"/>
      <c r="G5" s="287"/>
      <c r="H5" s="287"/>
      <c r="I5" s="287"/>
      <c r="J5" s="287"/>
      <c r="K5" s="287"/>
      <c r="L5" s="287"/>
      <c r="M5" s="287"/>
    </row>
    <row r="6" spans="1:13" s="126" customFormat="1" ht="75">
      <c r="A6" s="288"/>
      <c r="B6" s="230" t="s">
        <v>7</v>
      </c>
      <c r="C6" s="230" t="s">
        <v>8</v>
      </c>
      <c r="D6" s="230" t="s">
        <v>9</v>
      </c>
      <c r="E6" s="230" t="s">
        <v>10</v>
      </c>
      <c r="F6" s="230" t="s">
        <v>11</v>
      </c>
      <c r="G6" s="241" t="s">
        <v>12</v>
      </c>
      <c r="H6" s="230" t="s">
        <v>13</v>
      </c>
      <c r="I6" s="230" t="s">
        <v>14</v>
      </c>
      <c r="J6" s="230" t="s">
        <v>15</v>
      </c>
      <c r="K6" s="230" t="s">
        <v>16</v>
      </c>
      <c r="L6" s="230" t="s">
        <v>17</v>
      </c>
      <c r="M6" s="233" t="s">
        <v>159</v>
      </c>
    </row>
    <row r="7" spans="1:13">
      <c r="A7" s="237" t="s">
        <v>75</v>
      </c>
      <c r="B7" s="238">
        <v>6</v>
      </c>
      <c r="C7" s="238">
        <v>7</v>
      </c>
      <c r="D7" s="238">
        <v>7</v>
      </c>
      <c r="E7" s="238">
        <v>7</v>
      </c>
      <c r="F7" s="238">
        <v>8</v>
      </c>
      <c r="G7" s="239">
        <f>SUM(B7:F7)/5</f>
        <v>7</v>
      </c>
      <c r="H7" s="238">
        <f>1</f>
        <v>1</v>
      </c>
      <c r="I7" s="238">
        <v>1</v>
      </c>
      <c r="J7" s="238"/>
      <c r="K7" s="238"/>
      <c r="L7" s="238"/>
      <c r="M7" s="238">
        <v>2</v>
      </c>
    </row>
    <row r="8" spans="1:13">
      <c r="A8" s="237" t="s">
        <v>76</v>
      </c>
      <c r="B8" s="238" t="s">
        <v>2</v>
      </c>
      <c r="C8" s="238" t="s">
        <v>2</v>
      </c>
      <c r="D8" s="238" t="s">
        <v>2</v>
      </c>
      <c r="E8" s="238" t="s">
        <v>2</v>
      </c>
      <c r="F8" s="238" t="s">
        <v>2</v>
      </c>
      <c r="G8" s="238" t="s">
        <v>2</v>
      </c>
      <c r="H8" s="238" t="s">
        <v>2</v>
      </c>
      <c r="I8" s="238" t="s">
        <v>2</v>
      </c>
      <c r="J8" s="238" t="s">
        <v>2</v>
      </c>
      <c r="K8" s="238" t="s">
        <v>2</v>
      </c>
      <c r="L8" s="238" t="s">
        <v>2</v>
      </c>
      <c r="M8" s="238" t="s">
        <v>2</v>
      </c>
    </row>
    <row r="9" spans="1:13">
      <c r="A9" s="237" t="s">
        <v>77</v>
      </c>
      <c r="B9" s="238">
        <f>19+11</f>
        <v>30</v>
      </c>
      <c r="C9" s="238">
        <v>30</v>
      </c>
      <c r="D9" s="238">
        <v>30</v>
      </c>
      <c r="E9" s="238">
        <f>25+11</f>
        <v>36</v>
      </c>
      <c r="F9" s="238">
        <f>5+3+11+4+11+4</f>
        <v>38</v>
      </c>
      <c r="G9" s="239">
        <v>33</v>
      </c>
      <c r="H9" s="238"/>
      <c r="I9" s="238">
        <v>1</v>
      </c>
      <c r="J9" s="237"/>
      <c r="K9" s="237"/>
      <c r="L9" s="237"/>
      <c r="M9" s="238">
        <v>1</v>
      </c>
    </row>
    <row r="10" spans="1:13">
      <c r="A10" s="237" t="s">
        <v>78</v>
      </c>
      <c r="B10" s="238">
        <f>3+1</f>
        <v>4</v>
      </c>
      <c r="C10" s="238">
        <f t="shared" ref="C10" si="0">3+1</f>
        <v>4</v>
      </c>
      <c r="D10" s="238">
        <f>3+1+1</f>
        <v>5</v>
      </c>
      <c r="E10" s="238">
        <f>3+1+1</f>
        <v>5</v>
      </c>
      <c r="F10" s="238">
        <f>3+1+1</f>
        <v>5</v>
      </c>
      <c r="G10" s="239">
        <v>5</v>
      </c>
      <c r="H10" s="237"/>
      <c r="I10" s="238">
        <f>1+1</f>
        <v>2</v>
      </c>
      <c r="J10" s="238">
        <f>3+1</f>
        <v>4</v>
      </c>
      <c r="K10" s="237"/>
      <c r="L10" s="237"/>
      <c r="M10" s="238">
        <v>6</v>
      </c>
    </row>
    <row r="11" spans="1:13">
      <c r="A11" s="237" t="s">
        <v>79</v>
      </c>
      <c r="B11" s="238">
        <f>18+16+12</f>
        <v>46</v>
      </c>
      <c r="C11" s="238">
        <v>49</v>
      </c>
      <c r="D11" s="238">
        <v>49</v>
      </c>
      <c r="E11" s="238">
        <v>52</v>
      </c>
      <c r="F11" s="238">
        <f>20+18+14</f>
        <v>52</v>
      </c>
      <c r="G11" s="239">
        <v>49</v>
      </c>
      <c r="H11" s="238">
        <f>2+1</f>
        <v>3</v>
      </c>
      <c r="I11" s="238">
        <f>1+1</f>
        <v>2</v>
      </c>
      <c r="J11" s="237"/>
      <c r="K11" s="237"/>
      <c r="L11" s="237"/>
      <c r="M11" s="238">
        <v>5</v>
      </c>
    </row>
    <row r="12" spans="1:13">
      <c r="A12" s="240" t="s">
        <v>0</v>
      </c>
      <c r="B12" s="240">
        <f>SUM(B7:B11)</f>
        <v>86</v>
      </c>
      <c r="C12" s="240">
        <f t="shared" ref="C12:M12" si="1">SUM(C7:C11)</f>
        <v>90</v>
      </c>
      <c r="D12" s="240">
        <f t="shared" si="1"/>
        <v>91</v>
      </c>
      <c r="E12" s="240">
        <f t="shared" si="1"/>
        <v>100</v>
      </c>
      <c r="F12" s="240">
        <f t="shared" si="1"/>
        <v>103</v>
      </c>
      <c r="G12" s="240">
        <f t="shared" si="1"/>
        <v>94</v>
      </c>
      <c r="H12" s="240">
        <f t="shared" si="1"/>
        <v>4</v>
      </c>
      <c r="I12" s="240">
        <f t="shared" si="1"/>
        <v>6</v>
      </c>
      <c r="J12" s="240">
        <f t="shared" si="1"/>
        <v>4</v>
      </c>
      <c r="K12" s="240">
        <f t="shared" si="1"/>
        <v>0</v>
      </c>
      <c r="L12" s="240">
        <f t="shared" si="1"/>
        <v>0</v>
      </c>
      <c r="M12" s="240">
        <f t="shared" si="1"/>
        <v>14</v>
      </c>
    </row>
    <row r="14" spans="1:13">
      <c r="H14" s="277" t="s">
        <v>266</v>
      </c>
      <c r="I14" s="277"/>
      <c r="J14" s="277"/>
      <c r="K14" s="277"/>
      <c r="L14" s="277"/>
    </row>
    <row r="16" spans="1:13">
      <c r="A16" s="228" t="s">
        <v>161</v>
      </c>
    </row>
    <row r="17" spans="1:1">
      <c r="A17" s="228" t="s">
        <v>269</v>
      </c>
    </row>
  </sheetData>
  <mergeCells count="3">
    <mergeCell ref="A5:A6"/>
    <mergeCell ref="B5:M5"/>
    <mergeCell ref="H14:L14"/>
  </mergeCells>
  <pageMargins left="0.39370078740157483" right="0.39370078740157483" top="0.39370078740157483" bottom="0.39370078740157483" header="0.31496062992125984" footer="0.31496062992125984"/>
  <pageSetup paperSize="9" scale="8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workbookViewId="0">
      <selection activeCell="G8" sqref="G8"/>
    </sheetView>
  </sheetViews>
  <sheetFormatPr defaultColWidth="9" defaultRowHeight="21.75"/>
  <cols>
    <col min="1" max="1" width="10.140625" style="31" customWidth="1"/>
    <col min="2" max="2" width="36.28515625" style="31" customWidth="1"/>
    <col min="3" max="3" width="12.5703125" style="31" customWidth="1"/>
    <col min="4" max="7" width="11" style="31" customWidth="1"/>
    <col min="8" max="16384" width="9" style="64"/>
  </cols>
  <sheetData>
    <row r="1" spans="1:8">
      <c r="G1" s="30" t="s">
        <v>82</v>
      </c>
    </row>
    <row r="2" spans="1:8">
      <c r="A2" s="65" t="s">
        <v>83</v>
      </c>
      <c r="B2" s="66"/>
      <c r="C2" s="66"/>
      <c r="D2" s="66"/>
      <c r="E2" s="66"/>
      <c r="F2" s="66"/>
      <c r="G2" s="66"/>
    </row>
    <row r="3" spans="1:8">
      <c r="A3" s="65"/>
      <c r="B3" s="229" t="s">
        <v>268</v>
      </c>
      <c r="C3" s="229"/>
      <c r="D3" s="229"/>
      <c r="E3" s="229"/>
      <c r="F3" s="229"/>
      <c r="G3" s="66"/>
    </row>
    <row r="4" spans="1:8">
      <c r="A4" s="64"/>
      <c r="B4" s="292" t="s">
        <v>3</v>
      </c>
      <c r="C4" s="292"/>
      <c r="D4" s="292"/>
      <c r="E4" s="292"/>
      <c r="F4" s="292"/>
      <c r="G4" s="66"/>
    </row>
    <row r="5" spans="1:8">
      <c r="B5" s="66"/>
    </row>
    <row r="6" spans="1:8">
      <c r="A6" s="289" t="s">
        <v>84</v>
      </c>
      <c r="B6" s="289" t="s">
        <v>85</v>
      </c>
      <c r="C6" s="12" t="s">
        <v>86</v>
      </c>
      <c r="D6" s="291" t="s">
        <v>87</v>
      </c>
      <c r="E6" s="291"/>
      <c r="F6" s="291"/>
      <c r="G6" s="291"/>
    </row>
    <row r="7" spans="1:8">
      <c r="A7" s="290"/>
      <c r="B7" s="290"/>
      <c r="C7" s="13" t="s">
        <v>88</v>
      </c>
      <c r="D7" s="16">
        <v>2558</v>
      </c>
      <c r="E7" s="16">
        <v>2559</v>
      </c>
      <c r="F7" s="16">
        <v>2560</v>
      </c>
      <c r="G7" s="16">
        <v>2561</v>
      </c>
    </row>
    <row r="8" spans="1:8">
      <c r="A8" s="67">
        <v>1</v>
      </c>
      <c r="B8" s="68" t="s">
        <v>89</v>
      </c>
      <c r="C8" s="67"/>
      <c r="D8" s="67">
        <v>3</v>
      </c>
      <c r="E8" s="67">
        <v>3</v>
      </c>
      <c r="F8" s="67">
        <v>3</v>
      </c>
      <c r="G8" s="67">
        <v>3</v>
      </c>
      <c r="H8" s="102"/>
    </row>
    <row r="9" spans="1:8">
      <c r="A9" s="69"/>
      <c r="B9" s="70"/>
      <c r="C9" s="69"/>
      <c r="D9" s="69"/>
      <c r="E9" s="69"/>
      <c r="F9" s="69"/>
      <c r="G9" s="69"/>
      <c r="H9" s="102"/>
    </row>
    <row r="10" spans="1:8">
      <c r="A10" s="67">
        <v>2</v>
      </c>
      <c r="B10" s="68" t="s">
        <v>90</v>
      </c>
      <c r="C10" s="67">
        <v>4</v>
      </c>
      <c r="D10" s="67">
        <v>1</v>
      </c>
      <c r="E10" s="67">
        <v>1</v>
      </c>
      <c r="F10" s="67">
        <v>1</v>
      </c>
      <c r="G10" s="67">
        <v>1</v>
      </c>
      <c r="H10" s="102"/>
    </row>
    <row r="11" spans="1:8">
      <c r="A11" s="70"/>
      <c r="B11" s="70"/>
      <c r="C11" s="69"/>
      <c r="D11" s="69"/>
      <c r="E11" s="69"/>
      <c r="F11" s="69"/>
      <c r="G11" s="69"/>
      <c r="H11" s="102"/>
    </row>
    <row r="12" spans="1:8">
      <c r="A12" s="71"/>
      <c r="B12" s="15" t="s">
        <v>0</v>
      </c>
      <c r="C12" s="101">
        <f>SUM(C8:C11)</f>
        <v>4</v>
      </c>
      <c r="D12" s="101">
        <f t="shared" ref="D12:G12" si="0">SUM(D8:D11)</f>
        <v>4</v>
      </c>
      <c r="E12" s="101">
        <f t="shared" si="0"/>
        <v>4</v>
      </c>
      <c r="F12" s="101">
        <f t="shared" si="0"/>
        <v>4</v>
      </c>
      <c r="G12" s="101">
        <f t="shared" si="0"/>
        <v>4</v>
      </c>
      <c r="H12" s="102"/>
    </row>
    <row r="14" spans="1:8">
      <c r="A14" s="338" t="s">
        <v>1</v>
      </c>
      <c r="B14" s="338" t="s">
        <v>316</v>
      </c>
    </row>
  </sheetData>
  <mergeCells count="4">
    <mergeCell ref="A6:A7"/>
    <mergeCell ref="B6:B7"/>
    <mergeCell ref="D6:G6"/>
    <mergeCell ref="B4:F4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8"/>
  <sheetViews>
    <sheetView tabSelected="1" workbookViewId="0">
      <selection activeCell="K29" sqref="K29"/>
    </sheetView>
  </sheetViews>
  <sheetFormatPr defaultColWidth="9" defaultRowHeight="18.75"/>
  <cols>
    <col min="1" max="1" width="9.28515625" style="136" customWidth="1"/>
    <col min="2" max="2" width="19.5703125" style="136" customWidth="1"/>
    <col min="3" max="15" width="10.28515625" style="126" customWidth="1"/>
    <col min="16" max="16" width="9" style="329"/>
    <col min="17" max="16384" width="9" style="126"/>
  </cols>
  <sheetData>
    <row r="1" spans="1:15">
      <c r="A1" s="149" t="s">
        <v>91</v>
      </c>
      <c r="B1" s="149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</row>
    <row r="2" spans="1:15">
      <c r="A2" s="149" t="s">
        <v>311</v>
      </c>
      <c r="B2" s="149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</row>
    <row r="3" spans="1:15">
      <c r="A3" s="149" t="s">
        <v>194</v>
      </c>
      <c r="B3" s="149"/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128"/>
    </row>
    <row r="4" spans="1:15" ht="18.75" customHeight="1">
      <c r="A4" s="298" t="s">
        <v>92</v>
      </c>
      <c r="B4" s="299"/>
      <c r="C4" s="129" t="s">
        <v>93</v>
      </c>
      <c r="D4" s="130" t="s">
        <v>94</v>
      </c>
      <c r="E4" s="130"/>
      <c r="F4" s="129" t="s">
        <v>95</v>
      </c>
      <c r="G4" s="297" t="s">
        <v>96</v>
      </c>
      <c r="H4" s="297"/>
      <c r="I4" s="297"/>
      <c r="J4" s="297"/>
      <c r="K4" s="297" t="s">
        <v>97</v>
      </c>
      <c r="L4" s="297"/>
      <c r="M4" s="297"/>
      <c r="N4" s="297"/>
      <c r="O4" s="129" t="s">
        <v>93</v>
      </c>
    </row>
    <row r="5" spans="1:15" ht="18.75" customHeight="1">
      <c r="A5" s="300"/>
      <c r="B5" s="301"/>
      <c r="C5" s="131" t="s">
        <v>98</v>
      </c>
      <c r="D5" s="132" t="s">
        <v>99</v>
      </c>
      <c r="E5" s="132"/>
      <c r="F5" s="131" t="s">
        <v>100</v>
      </c>
      <c r="G5" s="129" t="s">
        <v>93</v>
      </c>
      <c r="H5" s="129" t="s">
        <v>93</v>
      </c>
      <c r="I5" s="129" t="s">
        <v>101</v>
      </c>
      <c r="J5" s="129" t="s">
        <v>93</v>
      </c>
      <c r="K5" s="129" t="s">
        <v>93</v>
      </c>
      <c r="L5" s="129" t="s">
        <v>93</v>
      </c>
      <c r="M5" s="129" t="s">
        <v>101</v>
      </c>
      <c r="N5" s="129" t="s">
        <v>93</v>
      </c>
      <c r="O5" s="131" t="s">
        <v>102</v>
      </c>
    </row>
    <row r="6" spans="1:15" ht="18.75" customHeight="1">
      <c r="A6" s="300"/>
      <c r="B6" s="301"/>
      <c r="C6" s="131"/>
      <c r="D6" s="129" t="s">
        <v>103</v>
      </c>
      <c r="E6" s="129" t="s">
        <v>104</v>
      </c>
      <c r="F6" s="133"/>
      <c r="G6" s="131" t="s">
        <v>105</v>
      </c>
      <c r="H6" s="131" t="s">
        <v>106</v>
      </c>
      <c r="I6" s="131" t="s">
        <v>107</v>
      </c>
      <c r="J6" s="131" t="s">
        <v>108</v>
      </c>
      <c r="K6" s="131" t="s">
        <v>105</v>
      </c>
      <c r="L6" s="131" t="s">
        <v>106</v>
      </c>
      <c r="M6" s="131" t="s">
        <v>174</v>
      </c>
      <c r="N6" s="131" t="s">
        <v>108</v>
      </c>
      <c r="O6" s="131" t="s">
        <v>109</v>
      </c>
    </row>
    <row r="7" spans="1:15" ht="18.75" customHeight="1">
      <c r="A7" s="302"/>
      <c r="B7" s="303"/>
      <c r="C7" s="134" t="s">
        <v>110</v>
      </c>
      <c r="D7" s="135"/>
      <c r="E7" s="135"/>
      <c r="F7" s="134" t="s">
        <v>111</v>
      </c>
      <c r="G7" s="134" t="s">
        <v>112</v>
      </c>
      <c r="H7" s="134" t="s">
        <v>113</v>
      </c>
      <c r="I7" s="135" t="s">
        <v>114</v>
      </c>
      <c r="J7" s="135" t="s">
        <v>115</v>
      </c>
      <c r="K7" s="134" t="s">
        <v>116</v>
      </c>
      <c r="L7" s="134" t="s">
        <v>117</v>
      </c>
      <c r="M7" s="135" t="s">
        <v>118</v>
      </c>
      <c r="N7" s="135" t="s">
        <v>115</v>
      </c>
      <c r="O7" s="134" t="s">
        <v>119</v>
      </c>
    </row>
    <row r="8" spans="1:15" ht="18.75" customHeight="1">
      <c r="A8" s="150" t="s">
        <v>120</v>
      </c>
      <c r="B8" s="151"/>
      <c r="C8" s="138"/>
      <c r="D8" s="138"/>
      <c r="E8" s="138"/>
      <c r="F8" s="138"/>
      <c r="G8" s="138"/>
      <c r="H8" s="138"/>
      <c r="I8" s="138"/>
      <c r="J8" s="138"/>
      <c r="K8" s="138"/>
      <c r="L8" s="138"/>
      <c r="M8" s="138"/>
      <c r="N8" s="138"/>
      <c r="O8" s="138"/>
    </row>
    <row r="9" spans="1:15" ht="18.75" customHeight="1">
      <c r="A9" s="152" t="s">
        <v>121</v>
      </c>
      <c r="B9" s="153"/>
      <c r="C9" s="140"/>
      <c r="D9" s="140"/>
      <c r="E9" s="140"/>
      <c r="F9" s="140"/>
      <c r="G9" s="140"/>
      <c r="H9" s="140"/>
      <c r="I9" s="140"/>
      <c r="J9" s="140"/>
      <c r="K9" s="140"/>
      <c r="L9" s="140"/>
      <c r="M9" s="140"/>
      <c r="N9" s="140"/>
      <c r="O9" s="140"/>
    </row>
    <row r="10" spans="1:15" ht="18.75" customHeight="1">
      <c r="A10" s="154">
        <v>103113</v>
      </c>
      <c r="B10" s="155" t="s">
        <v>167</v>
      </c>
      <c r="C10" s="141">
        <v>3</v>
      </c>
      <c r="D10" s="140"/>
      <c r="E10" s="140"/>
      <c r="F10" s="140"/>
      <c r="G10" s="140"/>
      <c r="H10" s="140"/>
      <c r="I10" s="141">
        <v>3</v>
      </c>
      <c r="J10" s="140"/>
      <c r="K10" s="140"/>
      <c r="L10" s="140"/>
      <c r="M10" s="141">
        <v>0</v>
      </c>
      <c r="N10" s="140"/>
      <c r="O10" s="140"/>
    </row>
    <row r="11" spans="1:15" ht="18.75" customHeight="1">
      <c r="A11" s="154">
        <v>105104</v>
      </c>
      <c r="B11" s="156" t="s">
        <v>168</v>
      </c>
      <c r="C11" s="141">
        <v>4</v>
      </c>
      <c r="D11" s="140"/>
      <c r="E11" s="140"/>
      <c r="F11" s="140"/>
      <c r="G11" s="140"/>
      <c r="H11" s="140"/>
      <c r="I11" s="141">
        <v>4</v>
      </c>
      <c r="J11" s="140"/>
      <c r="K11" s="140"/>
      <c r="L11" s="140"/>
      <c r="M11" s="141">
        <v>0</v>
      </c>
      <c r="N11" s="140"/>
      <c r="O11" s="140"/>
    </row>
    <row r="12" spans="1:15" ht="18.75" customHeight="1">
      <c r="A12" s="154">
        <v>105194</v>
      </c>
      <c r="B12" s="156" t="s">
        <v>169</v>
      </c>
      <c r="C12" s="141">
        <v>1</v>
      </c>
      <c r="D12" s="140"/>
      <c r="E12" s="140"/>
      <c r="F12" s="140"/>
      <c r="G12" s="140"/>
      <c r="H12" s="140"/>
      <c r="I12" s="141">
        <v>0</v>
      </c>
      <c r="J12" s="140"/>
      <c r="K12" s="140"/>
      <c r="L12" s="140"/>
      <c r="M12" s="141">
        <v>3</v>
      </c>
      <c r="N12" s="140"/>
      <c r="O12" s="140"/>
    </row>
    <row r="13" spans="1:15" ht="18.75" customHeight="1">
      <c r="A13" s="154">
        <v>202107</v>
      </c>
      <c r="B13" s="155" t="s">
        <v>170</v>
      </c>
      <c r="C13" s="141">
        <v>3</v>
      </c>
      <c r="D13" s="140"/>
      <c r="E13" s="140"/>
      <c r="F13" s="140"/>
      <c r="G13" s="140"/>
      <c r="H13" s="140"/>
      <c r="I13" s="141">
        <v>2</v>
      </c>
      <c r="J13" s="140"/>
      <c r="K13" s="140"/>
      <c r="L13" s="140"/>
      <c r="M13" s="141">
        <v>2</v>
      </c>
      <c r="N13" s="140"/>
      <c r="O13" s="140"/>
    </row>
    <row r="14" spans="1:15" ht="18.75" customHeight="1">
      <c r="A14" s="154">
        <v>202211</v>
      </c>
      <c r="B14" s="155" t="s">
        <v>171</v>
      </c>
      <c r="C14" s="142">
        <v>3</v>
      </c>
      <c r="D14" s="140"/>
      <c r="E14" s="140"/>
      <c r="F14" s="140"/>
      <c r="G14" s="140"/>
      <c r="H14" s="140"/>
      <c r="I14" s="141">
        <v>3</v>
      </c>
      <c r="J14" s="140"/>
      <c r="K14" s="140"/>
      <c r="L14" s="140"/>
      <c r="M14" s="141">
        <v>0</v>
      </c>
      <c r="N14" s="140"/>
      <c r="O14" s="140"/>
    </row>
    <row r="15" spans="1:15" ht="18.75" customHeight="1">
      <c r="A15" s="154">
        <v>202213</v>
      </c>
      <c r="B15" s="155" t="s">
        <v>172</v>
      </c>
      <c r="C15" s="141">
        <v>3</v>
      </c>
      <c r="D15" s="140"/>
      <c r="E15" s="140"/>
      <c r="F15" s="140"/>
      <c r="G15" s="140"/>
      <c r="H15" s="140"/>
      <c r="I15" s="141">
        <v>3</v>
      </c>
      <c r="J15" s="140"/>
      <c r="K15" s="140"/>
      <c r="L15" s="140"/>
      <c r="M15" s="141">
        <v>0</v>
      </c>
      <c r="N15" s="140"/>
      <c r="O15" s="140"/>
    </row>
    <row r="16" spans="1:15" ht="18.75" customHeight="1">
      <c r="A16" s="154">
        <v>203101</v>
      </c>
      <c r="B16" s="155" t="s">
        <v>173</v>
      </c>
      <c r="C16" s="141">
        <v>3</v>
      </c>
      <c r="D16" s="140"/>
      <c r="E16" s="140"/>
      <c r="F16" s="140"/>
      <c r="G16" s="140"/>
      <c r="H16" s="140"/>
      <c r="I16" s="141">
        <v>3</v>
      </c>
      <c r="J16" s="140"/>
      <c r="K16" s="140"/>
      <c r="L16" s="140"/>
      <c r="M16" s="141">
        <v>0</v>
      </c>
      <c r="N16" s="140"/>
      <c r="O16" s="140"/>
    </row>
    <row r="17" spans="1:16" ht="18.75" customHeight="1">
      <c r="A17" s="157"/>
      <c r="B17" s="158" t="s">
        <v>0</v>
      </c>
      <c r="C17" s="143">
        <v>20</v>
      </c>
      <c r="D17" s="144"/>
      <c r="E17" s="144"/>
      <c r="F17" s="144"/>
      <c r="G17" s="144"/>
      <c r="H17" s="144"/>
      <c r="I17" s="143">
        <v>18</v>
      </c>
      <c r="J17" s="144"/>
      <c r="K17" s="144"/>
      <c r="L17" s="144"/>
      <c r="M17" s="143">
        <v>5</v>
      </c>
      <c r="N17" s="144"/>
      <c r="O17" s="143">
        <v>1</v>
      </c>
      <c r="P17" s="329">
        <f>(I17+M17)/30</f>
        <v>0.76666666666666672</v>
      </c>
    </row>
    <row r="18" spans="1:16" ht="18.75" customHeight="1">
      <c r="A18" s="152" t="s">
        <v>122</v>
      </c>
      <c r="B18" s="153"/>
      <c r="C18" s="140"/>
      <c r="D18" s="145"/>
      <c r="E18" s="140"/>
      <c r="F18" s="140"/>
      <c r="G18" s="140"/>
      <c r="H18" s="140"/>
      <c r="I18" s="145"/>
      <c r="J18" s="140"/>
      <c r="K18" s="140"/>
      <c r="L18" s="140"/>
      <c r="M18" s="145"/>
      <c r="N18" s="140"/>
      <c r="O18" s="140"/>
    </row>
    <row r="19" spans="1:16" ht="18.75" customHeight="1">
      <c r="A19" s="154">
        <v>102115</v>
      </c>
      <c r="B19" s="156" t="s">
        <v>176</v>
      </c>
      <c r="C19" s="142">
        <v>4</v>
      </c>
      <c r="D19" s="140"/>
      <c r="E19" s="140"/>
      <c r="F19" s="140"/>
      <c r="G19" s="140"/>
      <c r="H19" s="140"/>
      <c r="I19" s="141">
        <v>4</v>
      </c>
      <c r="J19" s="140"/>
      <c r="K19" s="140"/>
      <c r="L19" s="140"/>
      <c r="M19" s="141">
        <v>0</v>
      </c>
      <c r="N19" s="140"/>
      <c r="O19" s="140"/>
    </row>
    <row r="20" spans="1:16" ht="18.75" customHeight="1">
      <c r="A20" s="154">
        <v>102116</v>
      </c>
      <c r="B20" s="159" t="s">
        <v>177</v>
      </c>
      <c r="C20" s="142">
        <v>1</v>
      </c>
      <c r="D20" s="140"/>
      <c r="E20" s="140"/>
      <c r="F20" s="140"/>
      <c r="G20" s="140"/>
      <c r="H20" s="140"/>
      <c r="I20" s="141">
        <v>0</v>
      </c>
      <c r="J20" s="140"/>
      <c r="K20" s="140"/>
      <c r="L20" s="140"/>
      <c r="M20" s="141">
        <v>3</v>
      </c>
      <c r="N20" s="140"/>
      <c r="O20" s="140"/>
    </row>
    <row r="21" spans="1:16" ht="18.75" customHeight="1">
      <c r="A21" s="154">
        <v>104110</v>
      </c>
      <c r="B21" s="159" t="s">
        <v>178</v>
      </c>
      <c r="C21" s="142">
        <v>4</v>
      </c>
      <c r="D21" s="140"/>
      <c r="E21" s="140"/>
      <c r="F21" s="140"/>
      <c r="G21" s="140"/>
      <c r="H21" s="140"/>
      <c r="I21" s="141">
        <v>4</v>
      </c>
      <c r="J21" s="140"/>
      <c r="K21" s="140"/>
      <c r="L21" s="140"/>
      <c r="M21" s="141">
        <v>0</v>
      </c>
      <c r="N21" s="140"/>
      <c r="O21" s="140"/>
    </row>
    <row r="22" spans="1:16" ht="18.75" customHeight="1">
      <c r="A22" s="154">
        <v>104111</v>
      </c>
      <c r="B22" s="159" t="s">
        <v>179</v>
      </c>
      <c r="C22" s="142">
        <v>1</v>
      </c>
      <c r="D22" s="140"/>
      <c r="E22" s="140"/>
      <c r="F22" s="140"/>
      <c r="G22" s="140"/>
      <c r="H22" s="140"/>
      <c r="I22" s="141">
        <v>0</v>
      </c>
      <c r="J22" s="140"/>
      <c r="K22" s="140"/>
      <c r="L22" s="140"/>
      <c r="M22" s="141">
        <v>3</v>
      </c>
      <c r="N22" s="140"/>
      <c r="O22" s="140"/>
    </row>
    <row r="23" spans="1:16" ht="18.75" customHeight="1">
      <c r="A23" s="154">
        <v>104113</v>
      </c>
      <c r="B23" s="155" t="s">
        <v>180</v>
      </c>
      <c r="C23" s="141">
        <v>3</v>
      </c>
      <c r="D23" s="140"/>
      <c r="E23" s="140"/>
      <c r="F23" s="140"/>
      <c r="G23" s="140"/>
      <c r="H23" s="140"/>
      <c r="I23" s="141">
        <v>3</v>
      </c>
      <c r="J23" s="140"/>
      <c r="K23" s="140"/>
      <c r="L23" s="140"/>
      <c r="M23" s="141">
        <v>0</v>
      </c>
      <c r="N23" s="140"/>
      <c r="O23" s="140"/>
    </row>
    <row r="24" spans="1:16" ht="18.75" customHeight="1">
      <c r="A24" s="154">
        <v>203102</v>
      </c>
      <c r="B24" s="155" t="s">
        <v>181</v>
      </c>
      <c r="C24" s="141">
        <v>3</v>
      </c>
      <c r="D24" s="140"/>
      <c r="E24" s="140"/>
      <c r="F24" s="140"/>
      <c r="G24" s="140"/>
      <c r="H24" s="140"/>
      <c r="I24" s="141">
        <v>3</v>
      </c>
      <c r="J24" s="140"/>
      <c r="K24" s="140"/>
      <c r="L24" s="140"/>
      <c r="M24" s="141">
        <v>0</v>
      </c>
      <c r="N24" s="140"/>
      <c r="O24" s="140"/>
    </row>
    <row r="25" spans="1:16" ht="18.75" customHeight="1">
      <c r="A25" s="154">
        <v>620111</v>
      </c>
      <c r="B25" s="155" t="s">
        <v>182</v>
      </c>
      <c r="C25" s="141">
        <v>2</v>
      </c>
      <c r="D25" s="140"/>
      <c r="E25" s="140"/>
      <c r="F25" s="140"/>
      <c r="G25" s="140"/>
      <c r="H25" s="140"/>
      <c r="I25" s="141">
        <v>1</v>
      </c>
      <c r="J25" s="140"/>
      <c r="K25" s="140"/>
      <c r="L25" s="140"/>
      <c r="M25" s="141">
        <v>3</v>
      </c>
      <c r="N25" s="140"/>
      <c r="O25" s="140"/>
    </row>
    <row r="26" spans="1:16" ht="18.75" customHeight="1">
      <c r="A26" s="154"/>
      <c r="B26" s="156" t="s">
        <v>183</v>
      </c>
      <c r="C26" s="141">
        <v>2</v>
      </c>
      <c r="D26" s="140"/>
      <c r="E26" s="140"/>
      <c r="F26" s="140"/>
      <c r="G26" s="140"/>
      <c r="H26" s="140"/>
      <c r="I26" s="141"/>
      <c r="J26" s="140"/>
      <c r="K26" s="140"/>
      <c r="L26" s="140"/>
      <c r="M26" s="141"/>
      <c r="N26" s="140"/>
      <c r="O26" s="140"/>
    </row>
    <row r="27" spans="1:16" ht="18.75" customHeight="1">
      <c r="A27" s="293" t="s">
        <v>0</v>
      </c>
      <c r="B27" s="294"/>
      <c r="C27" s="146">
        <v>20</v>
      </c>
      <c r="D27" s="144"/>
      <c r="E27" s="144"/>
      <c r="F27" s="144"/>
      <c r="G27" s="144"/>
      <c r="H27" s="144"/>
      <c r="I27" s="146">
        <v>15</v>
      </c>
      <c r="J27" s="144"/>
      <c r="K27" s="144"/>
      <c r="L27" s="144"/>
      <c r="M27" s="146">
        <v>9</v>
      </c>
      <c r="N27" s="144"/>
      <c r="O27" s="146">
        <v>1</v>
      </c>
      <c r="P27" s="329">
        <f>(I27+M27)/30</f>
        <v>0.8</v>
      </c>
    </row>
    <row r="28" spans="1:16" ht="18.75" customHeight="1">
      <c r="A28" s="152" t="s">
        <v>192</v>
      </c>
      <c r="B28" s="160"/>
      <c r="C28" s="145"/>
      <c r="D28" s="145"/>
      <c r="E28" s="140"/>
      <c r="F28" s="140"/>
      <c r="G28" s="140"/>
      <c r="H28" s="140"/>
      <c r="I28" s="145"/>
      <c r="J28" s="140"/>
      <c r="K28" s="140"/>
      <c r="L28" s="140"/>
      <c r="M28" s="145"/>
      <c r="N28" s="140"/>
      <c r="O28" s="140"/>
    </row>
    <row r="29" spans="1:16" ht="18.75" customHeight="1">
      <c r="A29" s="161">
        <v>102105</v>
      </c>
      <c r="B29" s="159" t="s">
        <v>184</v>
      </c>
      <c r="C29" s="142">
        <v>3</v>
      </c>
      <c r="D29" s="140"/>
      <c r="E29" s="140"/>
      <c r="F29" s="140"/>
      <c r="G29" s="140"/>
      <c r="H29" s="140"/>
      <c r="I29" s="141">
        <v>3</v>
      </c>
      <c r="J29" s="140"/>
      <c r="K29" s="140"/>
      <c r="L29" s="140"/>
      <c r="M29" s="141">
        <v>0</v>
      </c>
      <c r="N29" s="140"/>
      <c r="O29" s="140"/>
    </row>
    <row r="30" spans="1:16" ht="18.75" customHeight="1">
      <c r="A30" s="161">
        <v>102106</v>
      </c>
      <c r="B30" s="159" t="s">
        <v>185</v>
      </c>
      <c r="C30" s="142">
        <v>1</v>
      </c>
      <c r="D30" s="140"/>
      <c r="E30" s="140"/>
      <c r="F30" s="140"/>
      <c r="G30" s="140"/>
      <c r="H30" s="140"/>
      <c r="I30" s="141">
        <v>0</v>
      </c>
      <c r="J30" s="140"/>
      <c r="K30" s="140"/>
      <c r="L30" s="140"/>
      <c r="M30" s="141">
        <v>3</v>
      </c>
      <c r="N30" s="140"/>
      <c r="O30" s="140"/>
    </row>
    <row r="31" spans="1:16" ht="18.75" customHeight="1">
      <c r="A31" s="154">
        <v>105113</v>
      </c>
      <c r="B31" s="159" t="s">
        <v>186</v>
      </c>
      <c r="C31" s="142">
        <v>3</v>
      </c>
      <c r="D31" s="140"/>
      <c r="E31" s="140"/>
      <c r="F31" s="140"/>
      <c r="G31" s="140"/>
      <c r="H31" s="140"/>
      <c r="I31" s="141">
        <v>3</v>
      </c>
      <c r="J31" s="140"/>
      <c r="K31" s="140"/>
      <c r="L31" s="140"/>
      <c r="M31" s="141">
        <v>0</v>
      </c>
      <c r="N31" s="140"/>
      <c r="O31" s="140"/>
    </row>
    <row r="32" spans="1:16" ht="18.75" customHeight="1">
      <c r="A32" s="154">
        <v>202212</v>
      </c>
      <c r="B32" s="162" t="s">
        <v>187</v>
      </c>
      <c r="C32" s="142">
        <v>3</v>
      </c>
      <c r="D32" s="140"/>
      <c r="E32" s="140"/>
      <c r="F32" s="140"/>
      <c r="G32" s="140"/>
      <c r="H32" s="140"/>
      <c r="I32" s="141">
        <v>3</v>
      </c>
      <c r="J32" s="140"/>
      <c r="K32" s="140"/>
      <c r="L32" s="140"/>
      <c r="M32" s="141">
        <v>0</v>
      </c>
      <c r="N32" s="140"/>
      <c r="O32" s="140"/>
    </row>
    <row r="33" spans="1:16" ht="18.75" customHeight="1">
      <c r="A33" s="161">
        <v>203203</v>
      </c>
      <c r="B33" s="162" t="s">
        <v>188</v>
      </c>
      <c r="C33" s="142">
        <v>3</v>
      </c>
      <c r="D33" s="140"/>
      <c r="E33" s="140"/>
      <c r="F33" s="140"/>
      <c r="G33" s="140"/>
      <c r="H33" s="140"/>
      <c r="I33" s="142">
        <v>3</v>
      </c>
      <c r="J33" s="140"/>
      <c r="K33" s="140"/>
      <c r="L33" s="140"/>
      <c r="M33" s="142">
        <v>0</v>
      </c>
      <c r="N33" s="140"/>
      <c r="O33" s="140"/>
    </row>
    <row r="34" spans="1:16" ht="18.75" customHeight="1">
      <c r="A34" s="161">
        <v>601101</v>
      </c>
      <c r="B34" s="155" t="s">
        <v>189</v>
      </c>
      <c r="C34" s="142">
        <v>2</v>
      </c>
      <c r="D34" s="140"/>
      <c r="E34" s="140"/>
      <c r="F34" s="140"/>
      <c r="G34" s="140"/>
      <c r="H34" s="140"/>
      <c r="I34" s="142">
        <v>2</v>
      </c>
      <c r="J34" s="140"/>
      <c r="K34" s="140"/>
      <c r="L34" s="140"/>
      <c r="M34" s="142">
        <v>0</v>
      </c>
      <c r="N34" s="140"/>
      <c r="O34" s="140"/>
    </row>
    <row r="35" spans="1:16" ht="18.75" customHeight="1">
      <c r="A35" s="161">
        <v>601103</v>
      </c>
      <c r="B35" s="155" t="s">
        <v>190</v>
      </c>
      <c r="C35" s="141">
        <v>2</v>
      </c>
      <c r="D35" s="140"/>
      <c r="E35" s="140"/>
      <c r="F35" s="140"/>
      <c r="G35" s="140"/>
      <c r="H35" s="140"/>
      <c r="I35" s="141">
        <v>2</v>
      </c>
      <c r="J35" s="140"/>
      <c r="K35" s="140"/>
      <c r="L35" s="140"/>
      <c r="M35" s="141">
        <v>0</v>
      </c>
      <c r="N35" s="140"/>
      <c r="O35" s="140"/>
    </row>
    <row r="36" spans="1:16" ht="18.75" customHeight="1">
      <c r="A36" s="161">
        <v>620131</v>
      </c>
      <c r="B36" s="155" t="s">
        <v>191</v>
      </c>
      <c r="C36" s="141">
        <v>2</v>
      </c>
      <c r="D36" s="140"/>
      <c r="E36" s="140"/>
      <c r="F36" s="140"/>
      <c r="G36" s="140"/>
      <c r="H36" s="140"/>
      <c r="I36" s="141">
        <v>0</v>
      </c>
      <c r="J36" s="140"/>
      <c r="K36" s="140"/>
      <c r="L36" s="140"/>
      <c r="M36" s="141">
        <v>6</v>
      </c>
      <c r="N36" s="140"/>
      <c r="O36" s="140"/>
    </row>
    <row r="37" spans="1:16" ht="18.75" customHeight="1">
      <c r="A37" s="295" t="s">
        <v>0</v>
      </c>
      <c r="B37" s="296"/>
      <c r="C37" s="147">
        <v>19</v>
      </c>
      <c r="D37" s="144"/>
      <c r="E37" s="144"/>
      <c r="F37" s="144"/>
      <c r="G37" s="144"/>
      <c r="H37" s="144"/>
      <c r="I37" s="147">
        <v>16</v>
      </c>
      <c r="J37" s="144"/>
      <c r="K37" s="144"/>
      <c r="L37" s="144"/>
      <c r="M37" s="147">
        <v>9</v>
      </c>
      <c r="N37" s="144"/>
      <c r="O37" s="146">
        <v>1</v>
      </c>
      <c r="P37" s="329">
        <f>(I37+M37)/30</f>
        <v>0.83333333333333337</v>
      </c>
    </row>
    <row r="38" spans="1:16" ht="23.25" thickBot="1">
      <c r="A38" s="331" t="s">
        <v>175</v>
      </c>
      <c r="B38" s="332"/>
      <c r="C38" s="334">
        <f>C17+C27+C37</f>
        <v>59</v>
      </c>
      <c r="D38" s="333"/>
      <c r="E38" s="333"/>
      <c r="F38" s="333"/>
      <c r="G38" s="333"/>
      <c r="H38" s="333"/>
      <c r="I38" s="334">
        <f>I17+I27+I37</f>
        <v>49</v>
      </c>
      <c r="J38" s="333"/>
      <c r="K38" s="333"/>
      <c r="L38" s="333"/>
      <c r="M38" s="334">
        <f>M17+M27+M37</f>
        <v>23</v>
      </c>
      <c r="N38" s="148" t="s">
        <v>221</v>
      </c>
      <c r="O38" s="340">
        <f>O17+O27+O37</f>
        <v>3</v>
      </c>
      <c r="P38" s="329">
        <f>(I38+M38)/30</f>
        <v>2.4</v>
      </c>
    </row>
    <row r="39" spans="1:16" ht="31.5" customHeight="1">
      <c r="A39" s="330" t="s">
        <v>314</v>
      </c>
    </row>
    <row r="40" spans="1:16" ht="31.5" customHeight="1">
      <c r="A40" s="330" t="s">
        <v>315</v>
      </c>
    </row>
    <row r="41" spans="1:16" ht="24">
      <c r="A41" s="1" t="s">
        <v>297</v>
      </c>
      <c r="B41" s="1"/>
      <c r="C41" s="1"/>
      <c r="D41" s="254" t="s">
        <v>1</v>
      </c>
      <c r="E41" s="1" t="s">
        <v>298</v>
      </c>
      <c r="F41" s="1"/>
      <c r="G41" s="1"/>
      <c r="H41" s="1"/>
      <c r="I41" s="1"/>
      <c r="J41" s="1"/>
      <c r="K41" s="1"/>
      <c r="L41" s="1"/>
      <c r="M41" s="1"/>
      <c r="N41" s="1"/>
      <c r="O41" s="1"/>
    </row>
    <row r="42" spans="1:16" ht="24">
      <c r="A42" s="255" t="s">
        <v>299</v>
      </c>
      <c r="B42" s="1"/>
      <c r="C42" s="1"/>
      <c r="D42" s="1"/>
      <c r="E42" s="1" t="s">
        <v>300</v>
      </c>
      <c r="F42" s="1"/>
      <c r="G42" s="1"/>
      <c r="H42" s="1"/>
      <c r="I42" s="1"/>
      <c r="J42" s="1"/>
      <c r="K42" s="1"/>
      <c r="L42" s="1"/>
      <c r="M42" s="1"/>
      <c r="N42" s="1"/>
      <c r="O42" s="1"/>
    </row>
    <row r="43" spans="1:16" ht="24">
      <c r="A43" s="255" t="s">
        <v>301</v>
      </c>
      <c r="B43" s="1"/>
      <c r="C43" s="1"/>
      <c r="D43" s="1"/>
      <c r="E43" s="257" t="s">
        <v>310</v>
      </c>
      <c r="F43" s="257"/>
      <c r="G43" s="257"/>
      <c r="H43" s="257"/>
      <c r="I43" s="256" t="s">
        <v>312</v>
      </c>
      <c r="J43" s="256"/>
      <c r="K43" s="256"/>
      <c r="L43" s="256"/>
      <c r="M43" s="256"/>
      <c r="N43" s="256"/>
      <c r="O43" s="1"/>
    </row>
    <row r="44" spans="1:16" ht="24">
      <c r="A44" s="255" t="s">
        <v>302</v>
      </c>
      <c r="B44" s="1"/>
      <c r="C44" s="1"/>
      <c r="D44" s="1"/>
      <c r="E44" s="257" t="s">
        <v>303</v>
      </c>
      <c r="F44" s="257"/>
      <c r="G44" s="257"/>
      <c r="H44" s="257"/>
      <c r="I44" s="1"/>
      <c r="J44" s="1"/>
      <c r="K44" s="257">
        <v>30</v>
      </c>
      <c r="L44" s="1"/>
      <c r="M44" s="1" t="s">
        <v>313</v>
      </c>
      <c r="N44" s="1"/>
      <c r="O44" s="1"/>
    </row>
    <row r="45" spans="1:16" ht="24">
      <c r="A45" s="255" t="s">
        <v>304</v>
      </c>
      <c r="B45" s="1"/>
      <c r="C45" s="1"/>
      <c r="D45" s="258"/>
      <c r="E45" s="258"/>
      <c r="F45" s="258"/>
      <c r="G45" s="258"/>
      <c r="H45" s="258"/>
      <c r="I45" s="258"/>
      <c r="J45" s="258"/>
      <c r="K45" s="258"/>
      <c r="L45" s="258"/>
      <c r="M45" s="258"/>
      <c r="N45" s="258"/>
      <c r="O45" s="1"/>
    </row>
    <row r="46" spans="1:16" ht="24">
      <c r="A46" s="1"/>
      <c r="B46" s="1"/>
      <c r="C46" s="1"/>
      <c r="D46" s="258"/>
      <c r="E46" s="258"/>
      <c r="F46" s="258"/>
      <c r="G46" s="258"/>
      <c r="H46" s="258"/>
      <c r="I46" s="258"/>
      <c r="J46" s="258"/>
      <c r="K46" s="258"/>
      <c r="L46" s="258"/>
      <c r="M46" s="258"/>
      <c r="N46" s="258"/>
      <c r="O46" s="1"/>
    </row>
    <row r="47" spans="1:16" ht="24">
      <c r="E47" s="265" t="s">
        <v>305</v>
      </c>
      <c r="F47" s="265"/>
      <c r="G47" s="265"/>
      <c r="H47" s="265"/>
      <c r="I47" s="256" t="s">
        <v>309</v>
      </c>
      <c r="J47" s="256"/>
      <c r="K47" s="256"/>
      <c r="L47" s="256"/>
      <c r="M47" s="256"/>
      <c r="N47" s="256"/>
    </row>
    <row r="48" spans="1:16" ht="24">
      <c r="E48" s="265" t="s">
        <v>306</v>
      </c>
      <c r="F48" s="265"/>
      <c r="G48" s="265"/>
      <c r="H48" s="265"/>
      <c r="I48" s="1"/>
      <c r="J48" s="1"/>
      <c r="K48" s="264">
        <v>12</v>
      </c>
      <c r="L48" s="1"/>
      <c r="M48" s="1"/>
      <c r="N48" s="1"/>
    </row>
  </sheetData>
  <mergeCells count="6">
    <mergeCell ref="A38:B38"/>
    <mergeCell ref="A27:B27"/>
    <mergeCell ref="A37:B37"/>
    <mergeCell ref="G4:J4"/>
    <mergeCell ref="K4:N4"/>
    <mergeCell ref="A4:B7"/>
  </mergeCells>
  <pageMargins left="0.35433070866141736" right="0.23622047244094491" top="0.19685039370078741" bottom="0.19685039370078741" header="0.31496062992125984" footer="0.31496062992125984"/>
  <pageSetup paperSize="9" scale="8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1"/>
  <sheetViews>
    <sheetView topLeftCell="A17" workbookViewId="0">
      <selection activeCell="B23" sqref="B23"/>
    </sheetView>
  </sheetViews>
  <sheetFormatPr defaultRowHeight="17.25" customHeight="1"/>
  <cols>
    <col min="1" max="1" width="10.85546875" style="175" customWidth="1"/>
    <col min="2" max="2" width="41" style="182" customWidth="1"/>
    <col min="3" max="15" width="7.5703125" style="11" customWidth="1"/>
    <col min="16" max="16" width="9.140625" style="259"/>
  </cols>
  <sheetData>
    <row r="1" spans="1:15" ht="14.25" customHeight="1">
      <c r="B1" s="177" t="s">
        <v>123</v>
      </c>
      <c r="C1" s="127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</row>
    <row r="2" spans="1:15" ht="14.25" customHeight="1">
      <c r="B2" s="177" t="s">
        <v>193</v>
      </c>
      <c r="C2" s="127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</row>
    <row r="3" spans="1:15" ht="14.25" customHeight="1">
      <c r="B3" s="177" t="s">
        <v>194</v>
      </c>
      <c r="C3" s="127"/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128"/>
    </row>
    <row r="4" spans="1:15" ht="17.25" customHeight="1">
      <c r="A4" s="298" t="s">
        <v>92</v>
      </c>
      <c r="B4" s="299"/>
      <c r="C4" s="129" t="s">
        <v>93</v>
      </c>
      <c r="D4" s="130" t="s">
        <v>94</v>
      </c>
      <c r="E4" s="130"/>
      <c r="F4" s="129" t="s">
        <v>95</v>
      </c>
      <c r="G4" s="297" t="s">
        <v>96</v>
      </c>
      <c r="H4" s="297"/>
      <c r="I4" s="297"/>
      <c r="J4" s="297"/>
      <c r="K4" s="297" t="s">
        <v>97</v>
      </c>
      <c r="L4" s="297"/>
      <c r="M4" s="297"/>
      <c r="N4" s="297"/>
      <c r="O4" s="129" t="s">
        <v>93</v>
      </c>
    </row>
    <row r="5" spans="1:15" ht="17.25" customHeight="1">
      <c r="A5" s="300"/>
      <c r="B5" s="301"/>
      <c r="C5" s="131" t="s">
        <v>98</v>
      </c>
      <c r="D5" s="132" t="s">
        <v>99</v>
      </c>
      <c r="E5" s="132"/>
      <c r="F5" s="131" t="s">
        <v>100</v>
      </c>
      <c r="G5" s="129" t="s">
        <v>93</v>
      </c>
      <c r="H5" s="129" t="s">
        <v>93</v>
      </c>
      <c r="I5" s="129" t="s">
        <v>101</v>
      </c>
      <c r="J5" s="129" t="s">
        <v>93</v>
      </c>
      <c r="K5" s="129" t="s">
        <v>93</v>
      </c>
      <c r="L5" s="129" t="s">
        <v>93</v>
      </c>
      <c r="M5" s="129" t="s">
        <v>101</v>
      </c>
      <c r="N5" s="129" t="s">
        <v>93</v>
      </c>
      <c r="O5" s="131" t="s">
        <v>102</v>
      </c>
    </row>
    <row r="6" spans="1:15" ht="17.25" customHeight="1">
      <c r="A6" s="300"/>
      <c r="B6" s="301"/>
      <c r="C6" s="131"/>
      <c r="D6" s="129" t="s">
        <v>103</v>
      </c>
      <c r="E6" s="129" t="s">
        <v>104</v>
      </c>
      <c r="F6" s="133"/>
      <c r="G6" s="131" t="s">
        <v>105</v>
      </c>
      <c r="H6" s="131" t="s">
        <v>106</v>
      </c>
      <c r="I6" s="131" t="s">
        <v>107</v>
      </c>
      <c r="J6" s="131" t="s">
        <v>108</v>
      </c>
      <c r="K6" s="131" t="s">
        <v>105</v>
      </c>
      <c r="L6" s="131" t="s">
        <v>106</v>
      </c>
      <c r="M6" s="131" t="s">
        <v>174</v>
      </c>
      <c r="N6" s="131" t="s">
        <v>108</v>
      </c>
      <c r="O6" s="131" t="s">
        <v>109</v>
      </c>
    </row>
    <row r="7" spans="1:15" ht="17.25" customHeight="1">
      <c r="A7" s="302"/>
      <c r="B7" s="303"/>
      <c r="C7" s="134" t="s">
        <v>110</v>
      </c>
      <c r="D7" s="135"/>
      <c r="E7" s="135"/>
      <c r="F7" s="134" t="s">
        <v>111</v>
      </c>
      <c r="G7" s="134" t="s">
        <v>112</v>
      </c>
      <c r="H7" s="134" t="s">
        <v>113</v>
      </c>
      <c r="I7" s="135" t="s">
        <v>114</v>
      </c>
      <c r="J7" s="135" t="s">
        <v>115</v>
      </c>
      <c r="K7" s="134" t="s">
        <v>116</v>
      </c>
      <c r="L7" s="134" t="s">
        <v>117</v>
      </c>
      <c r="M7" s="135" t="s">
        <v>118</v>
      </c>
      <c r="N7" s="135" t="s">
        <v>115</v>
      </c>
      <c r="O7" s="134" t="s">
        <v>119</v>
      </c>
    </row>
    <row r="8" spans="1:15" ht="17.25" customHeight="1">
      <c r="A8" s="173" t="s">
        <v>120</v>
      </c>
      <c r="B8" s="178"/>
      <c r="C8" s="137"/>
      <c r="D8" s="138"/>
      <c r="E8" s="138"/>
      <c r="F8" s="138"/>
      <c r="G8" s="138"/>
      <c r="H8" s="138"/>
      <c r="I8" s="138"/>
      <c r="J8" s="138"/>
      <c r="K8" s="138"/>
      <c r="L8" s="138"/>
      <c r="M8" s="138"/>
      <c r="N8" s="138"/>
      <c r="O8" s="138"/>
    </row>
    <row r="9" spans="1:15" ht="17.25" customHeight="1">
      <c r="A9" s="174" t="s">
        <v>121</v>
      </c>
      <c r="B9" s="179"/>
      <c r="C9" s="139"/>
      <c r="D9" s="140"/>
      <c r="E9" s="140"/>
      <c r="F9" s="140"/>
      <c r="G9" s="140"/>
      <c r="H9" s="140"/>
      <c r="I9" s="140"/>
      <c r="J9" s="140"/>
      <c r="K9" s="140"/>
      <c r="L9" s="140"/>
      <c r="M9" s="140"/>
      <c r="N9" s="140"/>
      <c r="O9" s="140"/>
    </row>
    <row r="10" spans="1:15" ht="17.25" customHeight="1">
      <c r="A10" s="161" t="s">
        <v>195</v>
      </c>
      <c r="B10" s="171" t="s">
        <v>196</v>
      </c>
      <c r="C10" s="142">
        <v>4</v>
      </c>
      <c r="D10" s="100"/>
      <c r="E10" s="100"/>
      <c r="F10" s="140"/>
      <c r="G10" s="140"/>
      <c r="H10" s="140"/>
      <c r="I10" s="141">
        <v>3</v>
      </c>
      <c r="J10" s="140"/>
      <c r="K10" s="140"/>
      <c r="L10" s="140"/>
      <c r="M10" s="141">
        <v>3</v>
      </c>
      <c r="N10" s="140"/>
      <c r="O10" s="140"/>
    </row>
    <row r="11" spans="1:15" ht="17.25" customHeight="1">
      <c r="A11" s="161" t="s">
        <v>197</v>
      </c>
      <c r="B11" s="171" t="s">
        <v>198</v>
      </c>
      <c r="C11" s="142">
        <v>2</v>
      </c>
      <c r="D11" s="100"/>
      <c r="E11" s="100"/>
      <c r="F11" s="140"/>
      <c r="G11" s="140"/>
      <c r="H11" s="140"/>
      <c r="I11" s="142">
        <v>2</v>
      </c>
      <c r="J11" s="140"/>
      <c r="K11" s="140"/>
      <c r="L11" s="140"/>
      <c r="M11" s="142">
        <v>0</v>
      </c>
      <c r="N11" s="140"/>
      <c r="O11" s="140"/>
    </row>
    <row r="12" spans="1:15" ht="17.25" customHeight="1">
      <c r="A12" s="161" t="s">
        <v>197</v>
      </c>
      <c r="B12" s="171" t="s">
        <v>199</v>
      </c>
      <c r="C12" s="142">
        <v>3</v>
      </c>
      <c r="D12" s="100"/>
      <c r="E12" s="100"/>
      <c r="F12" s="140"/>
      <c r="G12" s="140"/>
      <c r="H12" s="140"/>
      <c r="I12" s="142">
        <v>2</v>
      </c>
      <c r="J12" s="140"/>
      <c r="K12" s="140"/>
      <c r="L12" s="140"/>
      <c r="M12" s="142">
        <v>3</v>
      </c>
      <c r="N12" s="140"/>
      <c r="O12" s="140"/>
    </row>
    <row r="13" spans="1:15" ht="17.25" customHeight="1">
      <c r="A13" s="161" t="s">
        <v>197</v>
      </c>
      <c r="B13" s="171" t="s">
        <v>200</v>
      </c>
      <c r="C13" s="142">
        <v>3</v>
      </c>
      <c r="D13" s="100"/>
      <c r="E13" s="100"/>
      <c r="F13" s="140"/>
      <c r="G13" s="140"/>
      <c r="H13" s="140"/>
      <c r="I13" s="142">
        <v>2</v>
      </c>
      <c r="J13" s="140"/>
      <c r="K13" s="140"/>
      <c r="L13" s="140"/>
      <c r="M13" s="142">
        <v>3</v>
      </c>
      <c r="N13" s="140"/>
      <c r="O13" s="140"/>
    </row>
    <row r="14" spans="1:15" ht="17.25" customHeight="1">
      <c r="A14" s="161" t="s">
        <v>197</v>
      </c>
      <c r="B14" s="171" t="s">
        <v>201</v>
      </c>
      <c r="C14" s="142">
        <v>3</v>
      </c>
      <c r="D14" s="100"/>
      <c r="E14" s="100"/>
      <c r="F14" s="140"/>
      <c r="G14" s="140"/>
      <c r="H14" s="140"/>
      <c r="I14" s="141">
        <v>3</v>
      </c>
      <c r="J14" s="140"/>
      <c r="K14" s="140"/>
      <c r="L14" s="140"/>
      <c r="M14" s="141">
        <v>0</v>
      </c>
      <c r="N14" s="140"/>
      <c r="O14" s="140"/>
    </row>
    <row r="15" spans="1:15" ht="17.25" customHeight="1">
      <c r="A15" s="161">
        <v>203204</v>
      </c>
      <c r="B15" s="172" t="s">
        <v>202</v>
      </c>
      <c r="C15" s="142">
        <v>3</v>
      </c>
      <c r="D15" s="100"/>
      <c r="E15" s="100"/>
      <c r="F15" s="140"/>
      <c r="G15" s="140"/>
      <c r="H15" s="140"/>
      <c r="I15" s="141">
        <v>3</v>
      </c>
      <c r="J15" s="140"/>
      <c r="K15" s="140"/>
      <c r="L15" s="140"/>
      <c r="M15" s="141">
        <v>0</v>
      </c>
      <c r="N15" s="140"/>
      <c r="O15" s="140"/>
    </row>
    <row r="16" spans="1:15" ht="17.25" customHeight="1">
      <c r="A16" s="161">
        <v>620211</v>
      </c>
      <c r="B16" s="172" t="s">
        <v>203</v>
      </c>
      <c r="C16" s="141">
        <v>1</v>
      </c>
      <c r="D16" s="100"/>
      <c r="E16" s="100"/>
      <c r="F16" s="140"/>
      <c r="G16" s="140"/>
      <c r="H16" s="140"/>
      <c r="I16" s="141">
        <v>0</v>
      </c>
      <c r="J16" s="140"/>
      <c r="K16" s="140"/>
      <c r="L16" s="140"/>
      <c r="M16" s="141">
        <v>3</v>
      </c>
      <c r="N16" s="140"/>
      <c r="O16" s="140"/>
    </row>
    <row r="17" spans="1:16" ht="17.25" customHeight="1">
      <c r="A17" s="161">
        <v>620231</v>
      </c>
      <c r="B17" s="172" t="s">
        <v>204</v>
      </c>
      <c r="C17" s="141">
        <v>1</v>
      </c>
      <c r="D17" s="100"/>
      <c r="E17" s="100"/>
      <c r="F17" s="140"/>
      <c r="G17" s="140"/>
      <c r="H17" s="140"/>
      <c r="I17" s="141">
        <v>0</v>
      </c>
      <c r="J17" s="140"/>
      <c r="K17" s="140"/>
      <c r="L17" s="140"/>
      <c r="M17" s="141">
        <v>3</v>
      </c>
      <c r="N17" s="140"/>
      <c r="O17" s="140"/>
    </row>
    <row r="18" spans="1:16" ht="17.25" customHeight="1">
      <c r="A18" s="307" t="s">
        <v>0</v>
      </c>
      <c r="B18" s="308"/>
      <c r="C18" s="164">
        <v>20</v>
      </c>
      <c r="D18" s="165"/>
      <c r="E18" s="165"/>
      <c r="F18" s="163"/>
      <c r="G18" s="163"/>
      <c r="H18" s="163"/>
      <c r="I18" s="164">
        <v>15</v>
      </c>
      <c r="J18" s="163"/>
      <c r="K18" s="163"/>
      <c r="L18" s="163"/>
      <c r="M18" s="164">
        <v>15</v>
      </c>
      <c r="N18" s="163"/>
      <c r="O18" s="164">
        <v>1</v>
      </c>
      <c r="P18" s="259">
        <f>(I18+M18)/30</f>
        <v>1</v>
      </c>
    </row>
    <row r="19" spans="1:16" ht="17.25" customHeight="1">
      <c r="A19" s="176" t="s">
        <v>122</v>
      </c>
      <c r="B19" s="180"/>
      <c r="C19" s="139"/>
      <c r="D19" s="145"/>
      <c r="E19" s="140"/>
      <c r="F19" s="140"/>
      <c r="G19" s="140"/>
      <c r="H19" s="140"/>
      <c r="I19" s="145"/>
      <c r="J19" s="140"/>
      <c r="K19" s="140"/>
      <c r="L19" s="140"/>
      <c r="M19" s="145"/>
      <c r="N19" s="140"/>
      <c r="O19" s="140"/>
    </row>
    <row r="20" spans="1:16" ht="14.25" customHeight="1">
      <c r="A20" s="161" t="s">
        <v>197</v>
      </c>
      <c r="B20" s="171" t="s">
        <v>205</v>
      </c>
      <c r="C20" s="142">
        <v>2</v>
      </c>
      <c r="D20" s="100"/>
      <c r="E20" s="100"/>
      <c r="F20" s="140"/>
      <c r="G20" s="140"/>
      <c r="H20" s="140"/>
      <c r="I20" s="141">
        <v>1</v>
      </c>
      <c r="J20" s="140"/>
      <c r="K20" s="140"/>
      <c r="L20" s="140"/>
      <c r="M20" s="141">
        <v>3</v>
      </c>
      <c r="N20" s="140"/>
      <c r="O20" s="140"/>
    </row>
    <row r="21" spans="1:16" ht="17.25" customHeight="1">
      <c r="A21" s="161" t="s">
        <v>197</v>
      </c>
      <c r="B21" s="171" t="s">
        <v>206</v>
      </c>
      <c r="C21" s="142">
        <v>4</v>
      </c>
      <c r="D21" s="100"/>
      <c r="E21" s="100"/>
      <c r="F21" s="140"/>
      <c r="G21" s="140"/>
      <c r="H21" s="140"/>
      <c r="I21" s="141">
        <v>3</v>
      </c>
      <c r="J21" s="140"/>
      <c r="K21" s="140"/>
      <c r="L21" s="140"/>
      <c r="M21" s="141">
        <v>3</v>
      </c>
      <c r="N21" s="140"/>
      <c r="O21" s="140"/>
    </row>
    <row r="22" spans="1:16" ht="17.25" customHeight="1">
      <c r="A22" s="161" t="s">
        <v>197</v>
      </c>
      <c r="B22" s="171" t="s">
        <v>219</v>
      </c>
      <c r="C22" s="142">
        <v>3</v>
      </c>
      <c r="D22" s="100"/>
      <c r="E22" s="100"/>
      <c r="F22" s="140"/>
      <c r="G22" s="140"/>
      <c r="H22" s="140"/>
      <c r="I22" s="142">
        <v>2</v>
      </c>
      <c r="J22" s="140"/>
      <c r="K22" s="140"/>
      <c r="L22" s="140"/>
      <c r="M22" s="142">
        <v>3</v>
      </c>
      <c r="N22" s="140"/>
      <c r="O22" s="140"/>
    </row>
    <row r="23" spans="1:16" ht="17.25" customHeight="1">
      <c r="A23" s="161" t="s">
        <v>197</v>
      </c>
      <c r="B23" s="171" t="s">
        <v>220</v>
      </c>
      <c r="C23" s="142">
        <v>3</v>
      </c>
      <c r="D23" s="100"/>
      <c r="E23" s="100"/>
      <c r="F23" s="140"/>
      <c r="G23" s="140"/>
      <c r="H23" s="140"/>
      <c r="I23" s="142">
        <v>2</v>
      </c>
      <c r="J23" s="140"/>
      <c r="K23" s="140"/>
      <c r="L23" s="140"/>
      <c r="M23" s="142">
        <v>3</v>
      </c>
      <c r="N23" s="140"/>
      <c r="O23" s="140"/>
    </row>
    <row r="24" spans="1:16" ht="17.25" customHeight="1">
      <c r="A24" s="161" t="s">
        <v>197</v>
      </c>
      <c r="B24" s="171" t="s">
        <v>207</v>
      </c>
      <c r="C24" s="142">
        <v>3</v>
      </c>
      <c r="D24" s="100"/>
      <c r="E24" s="100"/>
      <c r="F24" s="140"/>
      <c r="G24" s="140"/>
      <c r="H24" s="140"/>
      <c r="I24" s="142">
        <v>2</v>
      </c>
      <c r="J24" s="140"/>
      <c r="K24" s="140"/>
      <c r="L24" s="140"/>
      <c r="M24" s="142">
        <v>3</v>
      </c>
      <c r="N24" s="140"/>
      <c r="O24" s="140"/>
    </row>
    <row r="25" spans="1:16" ht="17.25" customHeight="1">
      <c r="A25" s="161">
        <v>601200</v>
      </c>
      <c r="B25" s="171" t="s">
        <v>208</v>
      </c>
      <c r="C25" s="142">
        <v>3</v>
      </c>
      <c r="D25" s="100"/>
      <c r="E25" s="100"/>
      <c r="F25" s="140"/>
      <c r="G25" s="140"/>
      <c r="H25" s="140"/>
      <c r="I25" s="142">
        <v>2</v>
      </c>
      <c r="J25" s="140"/>
      <c r="K25" s="140"/>
      <c r="L25" s="140"/>
      <c r="M25" s="142">
        <v>3</v>
      </c>
      <c r="N25" s="140"/>
      <c r="O25" s="140"/>
    </row>
    <row r="26" spans="1:16" ht="17.25" customHeight="1">
      <c r="A26" s="161">
        <v>620232</v>
      </c>
      <c r="B26" s="171" t="s">
        <v>209</v>
      </c>
      <c r="C26" s="142">
        <v>1</v>
      </c>
      <c r="D26" s="100"/>
      <c r="E26" s="100"/>
      <c r="F26" s="140"/>
      <c r="G26" s="140"/>
      <c r="H26" s="140"/>
      <c r="I26" s="141">
        <v>0</v>
      </c>
      <c r="J26" s="140"/>
      <c r="K26" s="140"/>
      <c r="L26" s="140"/>
      <c r="M26" s="141">
        <v>3</v>
      </c>
      <c r="N26" s="140"/>
      <c r="O26" s="140"/>
    </row>
    <row r="27" spans="1:16" ht="17.25" customHeight="1">
      <c r="A27" s="309" t="s">
        <v>0</v>
      </c>
      <c r="B27" s="310"/>
      <c r="C27" s="164">
        <v>19</v>
      </c>
      <c r="D27" s="165"/>
      <c r="E27" s="165"/>
      <c r="F27" s="163"/>
      <c r="G27" s="163"/>
      <c r="H27" s="163"/>
      <c r="I27" s="164">
        <v>12</v>
      </c>
      <c r="J27" s="163"/>
      <c r="K27" s="163"/>
      <c r="L27" s="163"/>
      <c r="M27" s="164">
        <v>21</v>
      </c>
      <c r="N27" s="163"/>
      <c r="O27" s="164">
        <v>1</v>
      </c>
      <c r="P27" s="259">
        <f>(I27+M27)/30</f>
        <v>1.1000000000000001</v>
      </c>
    </row>
    <row r="28" spans="1:16" ht="17.25" customHeight="1">
      <c r="A28" s="176" t="s">
        <v>192</v>
      </c>
      <c r="B28" s="181"/>
      <c r="C28" s="145"/>
      <c r="D28" s="145"/>
      <c r="E28" s="140"/>
      <c r="F28" s="140"/>
      <c r="G28" s="140"/>
      <c r="H28" s="140"/>
      <c r="I28" s="145"/>
      <c r="J28" s="140"/>
      <c r="K28" s="140"/>
      <c r="L28" s="140"/>
      <c r="M28" s="145"/>
      <c r="N28" s="140"/>
      <c r="O28" s="140"/>
    </row>
    <row r="29" spans="1:16" ht="17.25" customHeight="1">
      <c r="A29" s="161" t="s">
        <v>195</v>
      </c>
      <c r="B29" s="171" t="s">
        <v>210</v>
      </c>
      <c r="C29" s="142">
        <v>1</v>
      </c>
      <c r="D29" s="100"/>
      <c r="E29" s="100"/>
      <c r="F29" s="140"/>
      <c r="G29" s="140"/>
      <c r="H29" s="140"/>
      <c r="I29" s="141">
        <v>1</v>
      </c>
      <c r="J29" s="140"/>
      <c r="K29" s="140"/>
      <c r="L29" s="140"/>
      <c r="M29" s="141">
        <v>0</v>
      </c>
      <c r="N29" s="140"/>
      <c r="O29" s="140"/>
    </row>
    <row r="30" spans="1:16" ht="17.25" customHeight="1">
      <c r="A30" s="161" t="s">
        <v>197</v>
      </c>
      <c r="B30" s="171" t="s">
        <v>211</v>
      </c>
      <c r="C30" s="142">
        <v>3</v>
      </c>
      <c r="D30" s="100"/>
      <c r="E30" s="100"/>
      <c r="F30" s="140"/>
      <c r="G30" s="140"/>
      <c r="H30" s="140"/>
      <c r="I30" s="141">
        <v>2</v>
      </c>
      <c r="J30" s="140"/>
      <c r="K30" s="140"/>
      <c r="L30" s="140"/>
      <c r="M30" s="141">
        <v>3</v>
      </c>
      <c r="N30" s="140"/>
      <c r="O30" s="140"/>
    </row>
    <row r="31" spans="1:16" ht="17.25" customHeight="1">
      <c r="A31" s="161">
        <v>601201</v>
      </c>
      <c r="B31" s="171" t="s">
        <v>212</v>
      </c>
      <c r="C31" s="142">
        <v>2</v>
      </c>
      <c r="D31" s="100"/>
      <c r="E31" s="100"/>
      <c r="F31" s="140"/>
      <c r="G31" s="140"/>
      <c r="H31" s="140"/>
      <c r="I31" s="141">
        <v>2</v>
      </c>
      <c r="J31" s="140"/>
      <c r="K31" s="140"/>
      <c r="L31" s="140"/>
      <c r="M31" s="141">
        <v>0</v>
      </c>
      <c r="N31" s="140"/>
      <c r="O31" s="140"/>
    </row>
    <row r="32" spans="1:16" ht="17.25" customHeight="1">
      <c r="A32" s="161">
        <v>620212</v>
      </c>
      <c r="B32" s="172" t="s">
        <v>213</v>
      </c>
      <c r="C32" s="142">
        <v>1</v>
      </c>
      <c r="D32" s="100"/>
      <c r="E32" s="100"/>
      <c r="F32" s="140"/>
      <c r="G32" s="140"/>
      <c r="H32" s="140"/>
      <c r="I32" s="141">
        <v>0</v>
      </c>
      <c r="J32" s="140"/>
      <c r="K32" s="140"/>
      <c r="L32" s="140"/>
      <c r="M32" s="141">
        <v>3</v>
      </c>
      <c r="N32" s="140"/>
      <c r="O32" s="140"/>
    </row>
    <row r="33" spans="1:16" ht="17.25" customHeight="1">
      <c r="A33" s="161">
        <v>620221</v>
      </c>
      <c r="B33" s="171" t="s">
        <v>214</v>
      </c>
      <c r="C33" s="142">
        <v>3</v>
      </c>
      <c r="D33" s="100"/>
      <c r="E33" s="100"/>
      <c r="F33" s="140"/>
      <c r="G33" s="140"/>
      <c r="H33" s="140"/>
      <c r="I33" s="141">
        <v>2</v>
      </c>
      <c r="J33" s="140"/>
      <c r="K33" s="140"/>
      <c r="L33" s="140"/>
      <c r="M33" s="141">
        <v>3</v>
      </c>
      <c r="N33" s="140"/>
      <c r="O33" s="140"/>
    </row>
    <row r="34" spans="1:16" ht="17.25" customHeight="1">
      <c r="A34" s="161">
        <v>620251</v>
      </c>
      <c r="B34" s="171" t="s">
        <v>215</v>
      </c>
      <c r="C34" s="142">
        <v>1</v>
      </c>
      <c r="D34" s="100"/>
      <c r="E34" s="100"/>
      <c r="F34" s="140"/>
      <c r="G34" s="140"/>
      <c r="H34" s="140"/>
      <c r="I34" s="141">
        <v>1</v>
      </c>
      <c r="J34" s="140"/>
      <c r="K34" s="140"/>
      <c r="L34" s="140"/>
      <c r="M34" s="141">
        <v>0</v>
      </c>
      <c r="N34" s="140"/>
      <c r="O34" s="140"/>
    </row>
    <row r="35" spans="1:16" ht="17.25" customHeight="1">
      <c r="A35" s="161">
        <v>620252</v>
      </c>
      <c r="B35" s="171" t="s">
        <v>218</v>
      </c>
      <c r="C35" s="142">
        <v>3</v>
      </c>
      <c r="D35" s="100"/>
      <c r="E35" s="100"/>
      <c r="F35" s="140"/>
      <c r="G35" s="140"/>
      <c r="H35" s="140"/>
      <c r="I35" s="142">
        <v>2</v>
      </c>
      <c r="J35" s="140"/>
      <c r="K35" s="140"/>
      <c r="L35" s="140"/>
      <c r="M35" s="142">
        <v>3</v>
      </c>
      <c r="N35" s="140"/>
      <c r="O35" s="140"/>
    </row>
    <row r="36" spans="1:16" ht="17.25" customHeight="1">
      <c r="A36" s="161">
        <v>620261</v>
      </c>
      <c r="B36" s="171" t="s">
        <v>216</v>
      </c>
      <c r="C36" s="142">
        <v>3</v>
      </c>
      <c r="D36" s="100"/>
      <c r="E36" s="100"/>
      <c r="F36" s="140"/>
      <c r="G36" s="140"/>
      <c r="H36" s="140"/>
      <c r="I36" s="142">
        <v>2</v>
      </c>
      <c r="J36" s="140"/>
      <c r="K36" s="140"/>
      <c r="L36" s="140"/>
      <c r="M36" s="142">
        <v>3</v>
      </c>
      <c r="N36" s="140"/>
      <c r="O36" s="140"/>
    </row>
    <row r="37" spans="1:16" ht="17.25" customHeight="1">
      <c r="A37" s="161">
        <v>620271</v>
      </c>
      <c r="B37" s="172" t="s">
        <v>217</v>
      </c>
      <c r="C37" s="141">
        <v>2</v>
      </c>
      <c r="D37" s="100"/>
      <c r="E37" s="100"/>
      <c r="F37" s="140"/>
      <c r="G37" s="140"/>
      <c r="H37" s="140"/>
      <c r="I37" s="141">
        <v>1</v>
      </c>
      <c r="J37" s="140"/>
      <c r="K37" s="140"/>
      <c r="L37" s="140"/>
      <c r="M37" s="141">
        <v>3</v>
      </c>
      <c r="N37" s="140"/>
      <c r="O37" s="140"/>
    </row>
    <row r="38" spans="1:16" ht="17.25" customHeight="1">
      <c r="A38" s="306" t="s">
        <v>0</v>
      </c>
      <c r="B38" s="306"/>
      <c r="C38" s="167">
        <v>19</v>
      </c>
      <c r="D38" s="168"/>
      <c r="E38" s="168"/>
      <c r="F38" s="169"/>
      <c r="G38" s="169"/>
      <c r="H38" s="169"/>
      <c r="I38" s="167">
        <v>13</v>
      </c>
      <c r="J38" s="169"/>
      <c r="K38" s="169"/>
      <c r="L38" s="169"/>
      <c r="M38" s="167">
        <v>18</v>
      </c>
      <c r="N38" s="169"/>
      <c r="O38" s="253">
        <v>1</v>
      </c>
      <c r="P38" s="259">
        <f>(I38+M38)/30</f>
        <v>1.0333333333333334</v>
      </c>
    </row>
    <row r="39" spans="1:16" ht="17.25" customHeight="1">
      <c r="A39" s="304" t="s">
        <v>175</v>
      </c>
      <c r="B39" s="305"/>
      <c r="C39" s="166">
        <f>C18+C27+C38</f>
        <v>58</v>
      </c>
      <c r="D39" s="170"/>
      <c r="E39" s="170"/>
      <c r="F39" s="170"/>
      <c r="G39" s="170"/>
      <c r="H39" s="170"/>
      <c r="I39" s="166">
        <f>I18+I27+I38</f>
        <v>40</v>
      </c>
      <c r="J39" s="183" t="s">
        <v>221</v>
      </c>
      <c r="K39" s="170"/>
      <c r="L39" s="170"/>
      <c r="M39" s="166">
        <f>M18+M27+M38</f>
        <v>54</v>
      </c>
      <c r="N39" s="183" t="s">
        <v>221</v>
      </c>
      <c r="O39" s="166">
        <f>O18+O27+O38</f>
        <v>3</v>
      </c>
      <c r="P39" s="259">
        <f>(I39+M39)/30</f>
        <v>3.1333333333333333</v>
      </c>
    </row>
    <row r="41" spans="1:16" ht="17.25" customHeight="1">
      <c r="A41" s="339" t="s">
        <v>317</v>
      </c>
    </row>
  </sheetData>
  <mergeCells count="7">
    <mergeCell ref="A39:B39"/>
    <mergeCell ref="A38:B38"/>
    <mergeCell ref="G4:J4"/>
    <mergeCell ref="K4:N4"/>
    <mergeCell ref="A4:B7"/>
    <mergeCell ref="A18:B18"/>
    <mergeCell ref="A27:B27"/>
  </mergeCells>
  <pageMargins left="0.48" right="0.70866141732283472" top="0.19" bottom="0.13" header="0.19685039370078741" footer="0.19685039370078741"/>
  <pageSetup paperSize="9" scale="83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0"/>
  <sheetViews>
    <sheetView topLeftCell="A19" workbookViewId="0">
      <selection activeCell="A40" sqref="A40"/>
    </sheetView>
  </sheetViews>
  <sheetFormatPr defaultColWidth="9" defaultRowHeight="21"/>
  <cols>
    <col min="1" max="1" width="10.5703125" style="187" customWidth="1"/>
    <col min="2" max="2" width="36.7109375" style="192" customWidth="1"/>
    <col min="3" max="15" width="7.5703125" style="11" customWidth="1"/>
    <col min="16" max="16" width="9" style="335"/>
    <col min="17" max="16384" width="9" style="64"/>
  </cols>
  <sheetData>
    <row r="1" spans="1:16" ht="16.5" customHeight="1">
      <c r="B1" s="188" t="s">
        <v>124</v>
      </c>
      <c r="C1" s="127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</row>
    <row r="2" spans="1:16" ht="16.5" customHeight="1">
      <c r="B2" s="188" t="s">
        <v>311</v>
      </c>
      <c r="C2" s="127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</row>
    <row r="3" spans="1:16" ht="16.5" customHeight="1">
      <c r="B3" s="188" t="s">
        <v>194</v>
      </c>
      <c r="C3" s="127"/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128"/>
    </row>
    <row r="4" spans="1:16" s="196" customFormat="1" ht="18">
      <c r="A4" s="314" t="s">
        <v>92</v>
      </c>
      <c r="B4" s="315"/>
      <c r="C4" s="194" t="s">
        <v>93</v>
      </c>
      <c r="D4" s="195" t="s">
        <v>94</v>
      </c>
      <c r="E4" s="195"/>
      <c r="F4" s="194" t="s">
        <v>95</v>
      </c>
      <c r="G4" s="313" t="s">
        <v>96</v>
      </c>
      <c r="H4" s="313"/>
      <c r="I4" s="313"/>
      <c r="J4" s="313"/>
      <c r="K4" s="313" t="s">
        <v>97</v>
      </c>
      <c r="L4" s="313"/>
      <c r="M4" s="313"/>
      <c r="N4" s="313"/>
      <c r="O4" s="194" t="s">
        <v>93</v>
      </c>
      <c r="P4" s="336"/>
    </row>
    <row r="5" spans="1:16" s="196" customFormat="1" ht="18">
      <c r="A5" s="316"/>
      <c r="B5" s="317"/>
      <c r="C5" s="197" t="s">
        <v>98</v>
      </c>
      <c r="D5" s="198" t="s">
        <v>99</v>
      </c>
      <c r="E5" s="198"/>
      <c r="F5" s="197" t="s">
        <v>100</v>
      </c>
      <c r="G5" s="197" t="s">
        <v>93</v>
      </c>
      <c r="H5" s="197" t="s">
        <v>93</v>
      </c>
      <c r="I5" s="197" t="s">
        <v>101</v>
      </c>
      <c r="J5" s="197" t="s">
        <v>93</v>
      </c>
      <c r="K5" s="197" t="s">
        <v>93</v>
      </c>
      <c r="L5" s="197" t="s">
        <v>93</v>
      </c>
      <c r="M5" s="197" t="s">
        <v>101</v>
      </c>
      <c r="N5" s="197" t="s">
        <v>93</v>
      </c>
      <c r="O5" s="197" t="s">
        <v>102</v>
      </c>
      <c r="P5" s="336"/>
    </row>
    <row r="6" spans="1:16" s="196" customFormat="1" ht="18">
      <c r="A6" s="316"/>
      <c r="B6" s="317"/>
      <c r="C6" s="197"/>
      <c r="D6" s="197" t="s">
        <v>103</v>
      </c>
      <c r="E6" s="197" t="s">
        <v>104</v>
      </c>
      <c r="F6" s="199"/>
      <c r="G6" s="197" t="s">
        <v>105</v>
      </c>
      <c r="H6" s="197" t="s">
        <v>106</v>
      </c>
      <c r="I6" s="197" t="s">
        <v>107</v>
      </c>
      <c r="J6" s="197" t="s">
        <v>108</v>
      </c>
      <c r="K6" s="197" t="s">
        <v>105</v>
      </c>
      <c r="L6" s="197" t="s">
        <v>106</v>
      </c>
      <c r="M6" s="197" t="s">
        <v>174</v>
      </c>
      <c r="N6" s="197" t="s">
        <v>108</v>
      </c>
      <c r="O6" s="197" t="s">
        <v>109</v>
      </c>
      <c r="P6" s="336"/>
    </row>
    <row r="7" spans="1:16" s="196" customFormat="1" ht="18">
      <c r="A7" s="316"/>
      <c r="B7" s="317"/>
      <c r="C7" s="200" t="s">
        <v>110</v>
      </c>
      <c r="D7" s="197"/>
      <c r="E7" s="197"/>
      <c r="F7" s="200" t="s">
        <v>111</v>
      </c>
      <c r="G7" s="200" t="s">
        <v>112</v>
      </c>
      <c r="H7" s="200" t="s">
        <v>113</v>
      </c>
      <c r="I7" s="197" t="s">
        <v>114</v>
      </c>
      <c r="J7" s="197" t="s">
        <v>115</v>
      </c>
      <c r="K7" s="200" t="s">
        <v>116</v>
      </c>
      <c r="L7" s="200" t="s">
        <v>117</v>
      </c>
      <c r="M7" s="197" t="s">
        <v>118</v>
      </c>
      <c r="N7" s="197" t="s">
        <v>115</v>
      </c>
      <c r="O7" s="200" t="s">
        <v>119</v>
      </c>
      <c r="P7" s="336"/>
    </row>
    <row r="8" spans="1:16" ht="18" customHeight="1">
      <c r="A8" s="176" t="s">
        <v>120</v>
      </c>
      <c r="B8" s="180"/>
      <c r="C8" s="139"/>
      <c r="D8" s="140"/>
      <c r="E8" s="140"/>
      <c r="F8" s="140"/>
      <c r="G8" s="140"/>
      <c r="H8" s="140"/>
      <c r="I8" s="140"/>
      <c r="J8" s="140"/>
      <c r="K8" s="140"/>
      <c r="L8" s="140"/>
      <c r="M8" s="140"/>
      <c r="N8" s="140"/>
      <c r="O8" s="140"/>
    </row>
    <row r="9" spans="1:16" ht="18" customHeight="1">
      <c r="A9" s="176" t="s">
        <v>121</v>
      </c>
      <c r="B9" s="180"/>
      <c r="C9" s="139"/>
      <c r="D9" s="140"/>
      <c r="E9" s="140"/>
      <c r="F9" s="140"/>
      <c r="G9" s="140"/>
      <c r="H9" s="140"/>
      <c r="I9" s="140"/>
      <c r="J9" s="140"/>
      <c r="K9" s="140"/>
      <c r="L9" s="140"/>
      <c r="M9" s="140"/>
      <c r="N9" s="140"/>
      <c r="O9" s="140"/>
    </row>
    <row r="10" spans="1:16" ht="18" customHeight="1">
      <c r="A10" s="161" t="s">
        <v>223</v>
      </c>
      <c r="B10" s="171" t="s">
        <v>224</v>
      </c>
      <c r="C10" s="142">
        <v>2</v>
      </c>
      <c r="D10" s="100"/>
      <c r="E10" s="100"/>
      <c r="F10" s="140"/>
      <c r="G10" s="140"/>
      <c r="H10" s="140"/>
      <c r="I10" s="141">
        <v>2</v>
      </c>
      <c r="J10" s="140"/>
      <c r="K10" s="140"/>
      <c r="L10" s="140"/>
      <c r="M10" s="141">
        <v>0</v>
      </c>
      <c r="N10" s="140"/>
      <c r="O10" s="140"/>
    </row>
    <row r="11" spans="1:16" ht="18" customHeight="1">
      <c r="A11" s="161" t="s">
        <v>223</v>
      </c>
      <c r="B11" s="171" t="s">
        <v>225</v>
      </c>
      <c r="C11" s="142">
        <v>2</v>
      </c>
      <c r="D11" s="184"/>
      <c r="E11" s="184"/>
      <c r="F11" s="140"/>
      <c r="G11" s="140"/>
      <c r="H11" s="140"/>
      <c r="I11" s="141">
        <v>2</v>
      </c>
      <c r="J11" s="140"/>
      <c r="K11" s="140"/>
      <c r="L11" s="140"/>
      <c r="M11" s="141">
        <v>0</v>
      </c>
      <c r="N11" s="140"/>
      <c r="O11" s="140"/>
    </row>
    <row r="12" spans="1:16" ht="18" customHeight="1">
      <c r="A12" s="154" t="s">
        <v>223</v>
      </c>
      <c r="B12" s="189" t="s">
        <v>226</v>
      </c>
      <c r="C12" s="141">
        <v>1</v>
      </c>
      <c r="D12" s="184"/>
      <c r="E12" s="184"/>
      <c r="F12" s="140"/>
      <c r="G12" s="140"/>
      <c r="H12" s="140"/>
      <c r="I12" s="141">
        <v>1</v>
      </c>
      <c r="J12" s="140"/>
      <c r="K12" s="140"/>
      <c r="L12" s="140"/>
      <c r="M12" s="141">
        <v>0</v>
      </c>
      <c r="N12" s="140"/>
      <c r="O12" s="140"/>
    </row>
    <row r="13" spans="1:16" ht="18" customHeight="1">
      <c r="A13" s="161" t="s">
        <v>223</v>
      </c>
      <c r="B13" s="171" t="s">
        <v>227</v>
      </c>
      <c r="C13" s="142">
        <v>4</v>
      </c>
      <c r="D13" s="184"/>
      <c r="E13" s="184"/>
      <c r="F13" s="140"/>
      <c r="G13" s="140"/>
      <c r="H13" s="140"/>
      <c r="I13" s="142">
        <v>3</v>
      </c>
      <c r="J13" s="140"/>
      <c r="K13" s="140"/>
      <c r="L13" s="140"/>
      <c r="M13" s="142">
        <v>3</v>
      </c>
      <c r="N13" s="140"/>
      <c r="O13" s="140"/>
    </row>
    <row r="14" spans="1:16" ht="18" customHeight="1">
      <c r="A14" s="161">
        <v>601307</v>
      </c>
      <c r="B14" s="171" t="s">
        <v>228</v>
      </c>
      <c r="C14" s="142">
        <v>1</v>
      </c>
      <c r="D14" s="184"/>
      <c r="E14" s="184"/>
      <c r="F14" s="140"/>
      <c r="G14" s="140"/>
      <c r="H14" s="140"/>
      <c r="I14" s="142">
        <v>1</v>
      </c>
      <c r="J14" s="140"/>
      <c r="K14" s="140"/>
      <c r="L14" s="140"/>
      <c r="M14" s="142">
        <v>0</v>
      </c>
      <c r="N14" s="140"/>
      <c r="O14" s="140"/>
    </row>
    <row r="15" spans="1:16" ht="18" customHeight="1">
      <c r="A15" s="161">
        <v>601308</v>
      </c>
      <c r="B15" s="171" t="s">
        <v>229</v>
      </c>
      <c r="C15" s="142">
        <v>2</v>
      </c>
      <c r="D15" s="184"/>
      <c r="E15" s="184"/>
      <c r="F15" s="140"/>
      <c r="G15" s="140"/>
      <c r="H15" s="140"/>
      <c r="I15" s="141">
        <v>2</v>
      </c>
      <c r="J15" s="140"/>
      <c r="K15" s="140"/>
      <c r="L15" s="140"/>
      <c r="M15" s="141">
        <v>0</v>
      </c>
      <c r="N15" s="140"/>
      <c r="O15" s="140"/>
    </row>
    <row r="16" spans="1:16" ht="18" customHeight="1">
      <c r="A16" s="161">
        <v>620321</v>
      </c>
      <c r="B16" s="172" t="s">
        <v>230</v>
      </c>
      <c r="C16" s="142">
        <v>2</v>
      </c>
      <c r="D16" s="184"/>
      <c r="E16" s="184"/>
      <c r="F16" s="140"/>
      <c r="G16" s="140"/>
      <c r="H16" s="140"/>
      <c r="I16" s="141">
        <v>2</v>
      </c>
      <c r="J16" s="140"/>
      <c r="K16" s="140"/>
      <c r="L16" s="140"/>
      <c r="M16" s="141">
        <v>0</v>
      </c>
      <c r="N16" s="140"/>
      <c r="O16" s="140"/>
    </row>
    <row r="17" spans="1:16" ht="18" customHeight="1">
      <c r="A17" s="161">
        <v>620333</v>
      </c>
      <c r="B17" s="171" t="s">
        <v>231</v>
      </c>
      <c r="C17" s="142">
        <v>1</v>
      </c>
      <c r="D17" s="184"/>
      <c r="E17" s="184"/>
      <c r="F17" s="140"/>
      <c r="G17" s="140"/>
      <c r="H17" s="140"/>
      <c r="I17" s="141">
        <v>0</v>
      </c>
      <c r="J17" s="140"/>
      <c r="K17" s="140"/>
      <c r="L17" s="140"/>
      <c r="M17" s="141">
        <v>3</v>
      </c>
      <c r="N17" s="140"/>
      <c r="O17" s="140"/>
    </row>
    <row r="18" spans="1:16" ht="18" customHeight="1">
      <c r="A18" s="161">
        <v>620351</v>
      </c>
      <c r="B18" s="171" t="s">
        <v>232</v>
      </c>
      <c r="C18" s="142">
        <v>4</v>
      </c>
      <c r="D18" s="184"/>
      <c r="E18" s="184"/>
      <c r="F18" s="140"/>
      <c r="G18" s="140"/>
      <c r="H18" s="140"/>
      <c r="I18" s="142">
        <v>3</v>
      </c>
      <c r="J18" s="140"/>
      <c r="K18" s="140"/>
      <c r="L18" s="140"/>
      <c r="M18" s="142">
        <v>3</v>
      </c>
      <c r="N18" s="140"/>
      <c r="O18" s="140"/>
    </row>
    <row r="19" spans="1:16" ht="18" customHeight="1">
      <c r="A19" s="293" t="s">
        <v>0</v>
      </c>
      <c r="B19" s="294"/>
      <c r="C19" s="146">
        <v>19</v>
      </c>
      <c r="D19" s="193"/>
      <c r="E19" s="193"/>
      <c r="F19" s="144"/>
      <c r="G19" s="144"/>
      <c r="H19" s="144"/>
      <c r="I19" s="146">
        <v>16</v>
      </c>
      <c r="J19" s="144"/>
      <c r="K19" s="144"/>
      <c r="L19" s="144"/>
      <c r="M19" s="146">
        <v>9</v>
      </c>
      <c r="N19" s="144"/>
      <c r="O19" s="146">
        <v>1</v>
      </c>
      <c r="P19" s="337">
        <f>(I19+M19)/30</f>
        <v>0.83333333333333337</v>
      </c>
    </row>
    <row r="20" spans="1:16" ht="18" customHeight="1">
      <c r="A20" s="176" t="s">
        <v>122</v>
      </c>
      <c r="B20" s="181"/>
      <c r="C20" s="185"/>
      <c r="D20" s="184"/>
      <c r="E20" s="184"/>
      <c r="F20" s="140"/>
      <c r="G20" s="140"/>
      <c r="H20" s="140"/>
      <c r="I20" s="185"/>
      <c r="J20" s="140"/>
      <c r="K20" s="140"/>
      <c r="L20" s="140"/>
      <c r="M20" s="185"/>
      <c r="N20" s="140"/>
      <c r="O20" s="140"/>
    </row>
    <row r="21" spans="1:16" ht="18" customHeight="1">
      <c r="A21" s="161">
        <v>203305</v>
      </c>
      <c r="B21" s="171" t="s">
        <v>233</v>
      </c>
      <c r="C21" s="142">
        <v>3</v>
      </c>
      <c r="D21" s="184"/>
      <c r="E21" s="184"/>
      <c r="F21" s="140"/>
      <c r="G21" s="140"/>
      <c r="H21" s="140"/>
      <c r="I21" s="141">
        <v>3</v>
      </c>
      <c r="J21" s="140"/>
      <c r="K21" s="140"/>
      <c r="L21" s="140"/>
      <c r="M21" s="141">
        <v>0</v>
      </c>
      <c r="N21" s="140"/>
      <c r="O21" s="140"/>
    </row>
    <row r="22" spans="1:16" ht="18" customHeight="1">
      <c r="A22" s="161">
        <v>620335</v>
      </c>
      <c r="B22" s="172" t="s">
        <v>234</v>
      </c>
      <c r="C22" s="142">
        <v>1</v>
      </c>
      <c r="D22" s="184"/>
      <c r="E22" s="184"/>
      <c r="F22" s="140"/>
      <c r="G22" s="140"/>
      <c r="H22" s="140"/>
      <c r="I22" s="142">
        <v>1</v>
      </c>
      <c r="J22" s="140"/>
      <c r="K22" s="140"/>
      <c r="L22" s="140"/>
      <c r="M22" s="142">
        <v>0</v>
      </c>
      <c r="N22" s="140"/>
      <c r="O22" s="140"/>
    </row>
    <row r="23" spans="1:16" ht="18" customHeight="1">
      <c r="A23" s="161">
        <v>620352</v>
      </c>
      <c r="B23" s="172" t="s">
        <v>235</v>
      </c>
      <c r="C23" s="142">
        <v>4</v>
      </c>
      <c r="D23" s="184"/>
      <c r="E23" s="184"/>
      <c r="F23" s="140"/>
      <c r="G23" s="140"/>
      <c r="H23" s="140"/>
      <c r="I23" s="142">
        <v>3</v>
      </c>
      <c r="J23" s="140"/>
      <c r="K23" s="140"/>
      <c r="L23" s="140"/>
      <c r="M23" s="142">
        <v>3</v>
      </c>
      <c r="N23" s="140"/>
      <c r="O23" s="140"/>
    </row>
    <row r="24" spans="1:16" ht="18" customHeight="1">
      <c r="A24" s="161">
        <v>620353</v>
      </c>
      <c r="B24" s="172" t="s">
        <v>236</v>
      </c>
      <c r="C24" s="142">
        <v>3</v>
      </c>
      <c r="D24" s="184"/>
      <c r="E24" s="184"/>
      <c r="F24" s="140"/>
      <c r="G24" s="140"/>
      <c r="H24" s="140"/>
      <c r="I24" s="142">
        <v>2</v>
      </c>
      <c r="J24" s="140"/>
      <c r="K24" s="140"/>
      <c r="L24" s="140"/>
      <c r="M24" s="142">
        <v>3</v>
      </c>
      <c r="N24" s="140"/>
      <c r="O24" s="140"/>
    </row>
    <row r="25" spans="1:16" ht="18" customHeight="1">
      <c r="A25" s="161">
        <v>620371</v>
      </c>
      <c r="B25" s="172" t="s">
        <v>237</v>
      </c>
      <c r="C25" s="142">
        <v>3</v>
      </c>
      <c r="D25" s="184"/>
      <c r="E25" s="184"/>
      <c r="F25" s="140"/>
      <c r="G25" s="140"/>
      <c r="H25" s="140"/>
      <c r="I25" s="142">
        <v>2</v>
      </c>
      <c r="J25" s="140"/>
      <c r="K25" s="140"/>
      <c r="L25" s="140"/>
      <c r="M25" s="142">
        <v>3</v>
      </c>
      <c r="N25" s="140"/>
      <c r="O25" s="140"/>
    </row>
    <row r="26" spans="1:16" ht="18" customHeight="1">
      <c r="A26" s="161">
        <v>620372</v>
      </c>
      <c r="B26" s="171" t="s">
        <v>238</v>
      </c>
      <c r="C26" s="142">
        <v>1</v>
      </c>
      <c r="D26" s="184"/>
      <c r="E26" s="184"/>
      <c r="F26" s="140"/>
      <c r="G26" s="140"/>
      <c r="H26" s="140"/>
      <c r="I26" s="142">
        <v>1</v>
      </c>
      <c r="J26" s="140"/>
      <c r="K26" s="140"/>
      <c r="L26" s="140"/>
      <c r="M26" s="142">
        <v>0</v>
      </c>
      <c r="N26" s="140"/>
      <c r="O26" s="140"/>
    </row>
    <row r="27" spans="1:16" ht="18" customHeight="1">
      <c r="A27" s="161">
        <v>620373</v>
      </c>
      <c r="B27" s="172" t="s">
        <v>239</v>
      </c>
      <c r="C27" s="142">
        <v>4</v>
      </c>
      <c r="D27" s="184"/>
      <c r="E27" s="184"/>
      <c r="F27" s="140"/>
      <c r="G27" s="140"/>
      <c r="H27" s="140"/>
      <c r="I27" s="142">
        <v>2</v>
      </c>
      <c r="J27" s="140"/>
      <c r="K27" s="140"/>
      <c r="L27" s="140"/>
      <c r="M27" s="142">
        <v>6</v>
      </c>
      <c r="N27" s="140"/>
      <c r="O27" s="140"/>
    </row>
    <row r="28" spans="1:16" ht="18" customHeight="1">
      <c r="A28" s="293" t="s">
        <v>0</v>
      </c>
      <c r="B28" s="294"/>
      <c r="C28" s="146">
        <v>19</v>
      </c>
      <c r="D28" s="193"/>
      <c r="E28" s="193"/>
      <c r="F28" s="144"/>
      <c r="G28" s="144"/>
      <c r="H28" s="144"/>
      <c r="I28" s="146">
        <v>14</v>
      </c>
      <c r="J28" s="144"/>
      <c r="K28" s="144"/>
      <c r="L28" s="144"/>
      <c r="M28" s="146">
        <v>15</v>
      </c>
      <c r="N28" s="144"/>
      <c r="O28" s="146">
        <v>1</v>
      </c>
      <c r="P28" s="337">
        <f>(I28+M28)/30</f>
        <v>0.96666666666666667</v>
      </c>
    </row>
    <row r="29" spans="1:16" ht="18" customHeight="1">
      <c r="A29" s="176" t="s">
        <v>192</v>
      </c>
      <c r="B29" s="181"/>
      <c r="C29" s="145"/>
      <c r="D29" s="145"/>
      <c r="E29" s="140"/>
      <c r="F29" s="140"/>
      <c r="G29" s="140"/>
      <c r="H29" s="140"/>
      <c r="I29" s="145"/>
      <c r="J29" s="140"/>
      <c r="K29" s="140"/>
      <c r="L29" s="140"/>
      <c r="M29" s="145"/>
      <c r="N29" s="140"/>
      <c r="O29" s="140"/>
    </row>
    <row r="30" spans="1:16" ht="18" customHeight="1">
      <c r="A30" s="161">
        <v>620311</v>
      </c>
      <c r="B30" s="172" t="s">
        <v>240</v>
      </c>
      <c r="C30" s="142">
        <v>1</v>
      </c>
      <c r="D30" s="184"/>
      <c r="E30" s="184"/>
      <c r="F30" s="140"/>
      <c r="G30" s="140"/>
      <c r="H30" s="140"/>
      <c r="I30" s="141">
        <v>0</v>
      </c>
      <c r="J30" s="140"/>
      <c r="K30" s="140"/>
      <c r="L30" s="140"/>
      <c r="M30" s="141">
        <v>3</v>
      </c>
      <c r="N30" s="140"/>
      <c r="O30" s="140"/>
    </row>
    <row r="31" spans="1:16" ht="18" customHeight="1">
      <c r="A31" s="161">
        <v>620322</v>
      </c>
      <c r="B31" s="172" t="s">
        <v>241</v>
      </c>
      <c r="C31" s="142">
        <v>3</v>
      </c>
      <c r="D31" s="184"/>
      <c r="E31" s="184"/>
      <c r="F31" s="140"/>
      <c r="G31" s="140"/>
      <c r="H31" s="140"/>
      <c r="I31" s="141">
        <v>2</v>
      </c>
      <c r="J31" s="140"/>
      <c r="K31" s="140"/>
      <c r="L31" s="140"/>
      <c r="M31" s="141">
        <v>3</v>
      </c>
      <c r="N31" s="140"/>
      <c r="O31" s="140"/>
    </row>
    <row r="32" spans="1:16" ht="18" customHeight="1">
      <c r="A32" s="161">
        <v>620334</v>
      </c>
      <c r="B32" s="172" t="s">
        <v>242</v>
      </c>
      <c r="C32" s="142">
        <v>2</v>
      </c>
      <c r="D32" s="184"/>
      <c r="E32" s="184"/>
      <c r="F32" s="140"/>
      <c r="G32" s="140"/>
      <c r="H32" s="140"/>
      <c r="I32" s="141">
        <v>1</v>
      </c>
      <c r="J32" s="140"/>
      <c r="K32" s="140"/>
      <c r="L32" s="140"/>
      <c r="M32" s="141">
        <v>3</v>
      </c>
      <c r="N32" s="140"/>
      <c r="O32" s="140"/>
    </row>
    <row r="33" spans="1:16" ht="18" customHeight="1">
      <c r="A33" s="161">
        <v>620354</v>
      </c>
      <c r="B33" s="172" t="s">
        <v>245</v>
      </c>
      <c r="C33" s="142">
        <v>4</v>
      </c>
      <c r="D33" s="184"/>
      <c r="E33" s="184"/>
      <c r="F33" s="140"/>
      <c r="G33" s="140"/>
      <c r="H33" s="140"/>
      <c r="I33" s="142">
        <v>1</v>
      </c>
      <c r="J33" s="140"/>
      <c r="K33" s="140"/>
      <c r="L33" s="140"/>
      <c r="M33" s="142">
        <v>9</v>
      </c>
      <c r="N33" s="140"/>
      <c r="O33" s="140"/>
    </row>
    <row r="34" spans="1:16" ht="18" customHeight="1">
      <c r="A34" s="161">
        <v>620355</v>
      </c>
      <c r="B34" s="172" t="s">
        <v>270</v>
      </c>
      <c r="C34" s="142">
        <v>3</v>
      </c>
      <c r="D34" s="184"/>
      <c r="E34" s="184"/>
      <c r="F34" s="140"/>
      <c r="G34" s="140"/>
      <c r="H34" s="140"/>
      <c r="I34" s="142">
        <v>1</v>
      </c>
      <c r="J34" s="140"/>
      <c r="K34" s="140"/>
      <c r="L34" s="140"/>
      <c r="M34" s="142">
        <v>6</v>
      </c>
      <c r="N34" s="140"/>
      <c r="O34" s="140"/>
    </row>
    <row r="35" spans="1:16" ht="18" customHeight="1">
      <c r="A35" s="161">
        <v>620361</v>
      </c>
      <c r="B35" s="172" t="s">
        <v>243</v>
      </c>
      <c r="C35" s="142">
        <v>2</v>
      </c>
      <c r="D35" s="184"/>
      <c r="E35" s="184"/>
      <c r="F35" s="140"/>
      <c r="G35" s="140"/>
      <c r="H35" s="140"/>
      <c r="I35" s="142">
        <v>1</v>
      </c>
      <c r="J35" s="140"/>
      <c r="K35" s="140"/>
      <c r="L35" s="140"/>
      <c r="M35" s="142">
        <v>3</v>
      </c>
      <c r="N35" s="140"/>
      <c r="O35" s="140"/>
    </row>
    <row r="36" spans="1:16" ht="18" customHeight="1">
      <c r="A36" s="161">
        <v>620374</v>
      </c>
      <c r="B36" s="172" t="s">
        <v>244</v>
      </c>
      <c r="C36" s="142">
        <v>4</v>
      </c>
      <c r="D36" s="184"/>
      <c r="E36" s="184"/>
      <c r="F36" s="140"/>
      <c r="G36" s="140"/>
      <c r="H36" s="140"/>
      <c r="I36" s="142">
        <v>2</v>
      </c>
      <c r="J36" s="140"/>
      <c r="K36" s="140"/>
      <c r="L36" s="140"/>
      <c r="M36" s="142">
        <v>6</v>
      </c>
      <c r="N36" s="140"/>
      <c r="O36" s="140"/>
    </row>
    <row r="37" spans="1:16" ht="18" customHeight="1">
      <c r="A37" s="293" t="s">
        <v>0</v>
      </c>
      <c r="B37" s="294"/>
      <c r="C37" s="146">
        <v>19</v>
      </c>
      <c r="D37" s="193"/>
      <c r="E37" s="193"/>
      <c r="F37" s="144"/>
      <c r="G37" s="144"/>
      <c r="H37" s="144"/>
      <c r="I37" s="146">
        <v>8</v>
      </c>
      <c r="J37" s="144"/>
      <c r="K37" s="144"/>
      <c r="L37" s="144"/>
      <c r="M37" s="146">
        <v>33</v>
      </c>
      <c r="N37" s="144"/>
      <c r="O37" s="146">
        <v>1</v>
      </c>
      <c r="P37" s="337">
        <f>(I37+M37)/30</f>
        <v>1.3666666666666667</v>
      </c>
    </row>
    <row r="38" spans="1:16" ht="18" customHeight="1">
      <c r="A38" s="311" t="s">
        <v>175</v>
      </c>
      <c r="B38" s="312"/>
      <c r="C38" s="242">
        <f>+C19+C28+C37</f>
        <v>57</v>
      </c>
      <c r="D38" s="243"/>
      <c r="E38" s="243"/>
      <c r="F38" s="243"/>
      <c r="G38" s="243"/>
      <c r="H38" s="243"/>
      <c r="I38" s="242">
        <f>+I19+I28+I37</f>
        <v>38</v>
      </c>
      <c r="J38" s="244" t="s">
        <v>221</v>
      </c>
      <c r="K38" s="243"/>
      <c r="L38" s="243"/>
      <c r="M38" s="242">
        <f>+M19+M28+M37</f>
        <v>57</v>
      </c>
      <c r="N38" s="244" t="s">
        <v>221</v>
      </c>
      <c r="O38" s="242">
        <v>3</v>
      </c>
      <c r="P38" s="337">
        <f>(I38+M38)/30</f>
        <v>3.1666666666666665</v>
      </c>
    </row>
    <row r="40" spans="1:16">
      <c r="A40" s="339" t="s">
        <v>317</v>
      </c>
    </row>
  </sheetData>
  <mergeCells count="7">
    <mergeCell ref="A38:B38"/>
    <mergeCell ref="K4:N4"/>
    <mergeCell ref="A19:B19"/>
    <mergeCell ref="A28:B28"/>
    <mergeCell ref="A37:B37"/>
    <mergeCell ref="A4:B7"/>
    <mergeCell ref="G4:J4"/>
  </mergeCells>
  <pageMargins left="0.70866141732283472" right="0.70866141732283472" top="0.28000000000000003" bottom="0.19" header="0.31496062992125984" footer="0.31496062992125984"/>
  <pageSetup paperSize="9" scale="8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topLeftCell="A7" workbookViewId="0">
      <selection activeCell="B33" sqref="B33"/>
    </sheetView>
  </sheetViews>
  <sheetFormatPr defaultRowHeight="18" customHeight="1"/>
  <cols>
    <col min="1" max="1" width="8.140625" style="99" customWidth="1"/>
    <col min="2" max="2" width="31.5703125" style="211" customWidth="1"/>
    <col min="3" max="3" width="8" style="11" customWidth="1"/>
    <col min="4" max="4" width="7.140625" style="11" customWidth="1"/>
    <col min="5" max="6" width="8" style="11" customWidth="1"/>
    <col min="7" max="7" width="6.140625" style="11" customWidth="1"/>
    <col min="8" max="10" width="8" style="11" customWidth="1"/>
    <col min="11" max="11" width="5.85546875" style="11" customWidth="1"/>
    <col min="12" max="14" width="8" style="11" customWidth="1"/>
    <col min="15" max="15" width="8" customWidth="1"/>
    <col min="16" max="16" width="9.140625" style="259"/>
  </cols>
  <sheetData>
    <row r="1" spans="1:15" ht="18" customHeight="1">
      <c r="A1" s="187"/>
      <c r="B1" s="188" t="s">
        <v>247</v>
      </c>
      <c r="C1" s="127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</row>
    <row r="2" spans="1:15" ht="18" customHeight="1">
      <c r="A2" s="187"/>
      <c r="B2" s="188" t="s">
        <v>193</v>
      </c>
      <c r="C2" s="127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</row>
    <row r="3" spans="1:15" ht="18" customHeight="1">
      <c r="A3" s="187"/>
      <c r="B3" s="188" t="s">
        <v>194</v>
      </c>
      <c r="C3" s="127"/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128"/>
    </row>
    <row r="4" spans="1:15" ht="18" customHeight="1">
      <c r="A4" s="314" t="s">
        <v>92</v>
      </c>
      <c r="B4" s="315"/>
      <c r="C4" s="194" t="s">
        <v>93</v>
      </c>
      <c r="D4" s="195" t="s">
        <v>94</v>
      </c>
      <c r="E4" s="195"/>
      <c r="F4" s="194" t="s">
        <v>95</v>
      </c>
      <c r="G4" s="313" t="s">
        <v>96</v>
      </c>
      <c r="H4" s="313"/>
      <c r="I4" s="313"/>
      <c r="J4" s="313"/>
      <c r="K4" s="313" t="s">
        <v>97</v>
      </c>
      <c r="L4" s="313"/>
      <c r="M4" s="313"/>
      <c r="N4" s="313"/>
      <c r="O4" s="194" t="s">
        <v>93</v>
      </c>
    </row>
    <row r="5" spans="1:15" ht="18" customHeight="1">
      <c r="A5" s="316"/>
      <c r="B5" s="317"/>
      <c r="C5" s="197" t="s">
        <v>98</v>
      </c>
      <c r="D5" s="198" t="s">
        <v>99</v>
      </c>
      <c r="E5" s="198"/>
      <c r="F5" s="197" t="s">
        <v>100</v>
      </c>
      <c r="G5" s="197" t="s">
        <v>93</v>
      </c>
      <c r="H5" s="197" t="s">
        <v>93</v>
      </c>
      <c r="I5" s="197" t="s">
        <v>101</v>
      </c>
      <c r="J5" s="197" t="s">
        <v>93</v>
      </c>
      <c r="K5" s="197" t="s">
        <v>93</v>
      </c>
      <c r="L5" s="197" t="s">
        <v>93</v>
      </c>
      <c r="M5" s="197" t="s">
        <v>101</v>
      </c>
      <c r="N5" s="197" t="s">
        <v>93</v>
      </c>
      <c r="O5" s="197" t="s">
        <v>102</v>
      </c>
    </row>
    <row r="6" spans="1:15" ht="18" customHeight="1">
      <c r="A6" s="316"/>
      <c r="B6" s="317"/>
      <c r="C6" s="197"/>
      <c r="D6" s="197" t="s">
        <v>103</v>
      </c>
      <c r="E6" s="197" t="s">
        <v>104</v>
      </c>
      <c r="F6" s="199"/>
      <c r="G6" s="197" t="s">
        <v>105</v>
      </c>
      <c r="H6" s="197" t="s">
        <v>106</v>
      </c>
      <c r="I6" s="197" t="s">
        <v>107</v>
      </c>
      <c r="J6" s="197" t="s">
        <v>108</v>
      </c>
      <c r="K6" s="197" t="s">
        <v>105</v>
      </c>
      <c r="L6" s="197" t="s">
        <v>106</v>
      </c>
      <c r="M6" s="197" t="s">
        <v>174</v>
      </c>
      <c r="N6" s="197" t="s">
        <v>108</v>
      </c>
      <c r="O6" s="197" t="s">
        <v>109</v>
      </c>
    </row>
    <row r="7" spans="1:15" ht="18" customHeight="1">
      <c r="A7" s="322"/>
      <c r="B7" s="323"/>
      <c r="C7" s="201" t="s">
        <v>110</v>
      </c>
      <c r="D7" s="202"/>
      <c r="E7" s="202"/>
      <c r="F7" s="201" t="s">
        <v>111</v>
      </c>
      <c r="G7" s="201" t="s">
        <v>112</v>
      </c>
      <c r="H7" s="201" t="s">
        <v>113</v>
      </c>
      <c r="I7" s="202" t="s">
        <v>114</v>
      </c>
      <c r="J7" s="202" t="s">
        <v>115</v>
      </c>
      <c r="K7" s="201" t="s">
        <v>116</v>
      </c>
      <c r="L7" s="201" t="s">
        <v>117</v>
      </c>
      <c r="M7" s="202" t="s">
        <v>118</v>
      </c>
      <c r="N7" s="202" t="s">
        <v>115</v>
      </c>
      <c r="O7" s="201" t="s">
        <v>119</v>
      </c>
    </row>
    <row r="8" spans="1:15" ht="18" customHeight="1">
      <c r="A8" s="206" t="s">
        <v>264</v>
      </c>
      <c r="B8" s="207"/>
      <c r="C8" s="137"/>
      <c r="D8" s="138"/>
      <c r="E8" s="138"/>
      <c r="F8" s="138"/>
      <c r="G8" s="138"/>
      <c r="H8" s="138"/>
      <c r="I8" s="138"/>
      <c r="J8" s="138"/>
      <c r="K8" s="138"/>
      <c r="L8" s="138"/>
      <c r="M8" s="138"/>
      <c r="N8" s="138"/>
      <c r="O8" s="138"/>
    </row>
    <row r="9" spans="1:15" ht="15.75" customHeight="1">
      <c r="A9" s="208">
        <v>620411</v>
      </c>
      <c r="B9" s="209" t="s">
        <v>248</v>
      </c>
      <c r="C9" s="203">
        <v>1</v>
      </c>
      <c r="D9" s="100"/>
      <c r="E9" s="100"/>
      <c r="F9" s="140"/>
      <c r="G9" s="140"/>
      <c r="H9" s="141"/>
      <c r="I9" s="203">
        <v>0</v>
      </c>
      <c r="J9" s="140"/>
      <c r="K9" s="140"/>
      <c r="L9" s="141"/>
      <c r="M9" s="203">
        <v>3</v>
      </c>
      <c r="N9" s="140"/>
      <c r="O9" s="204"/>
    </row>
    <row r="10" spans="1:15" ht="15.75" customHeight="1">
      <c r="A10" s="208">
        <v>620421</v>
      </c>
      <c r="B10" s="209" t="s">
        <v>249</v>
      </c>
      <c r="C10" s="203">
        <v>2</v>
      </c>
      <c r="D10" s="100"/>
      <c r="E10" s="100"/>
      <c r="F10" s="140"/>
      <c r="G10" s="140"/>
      <c r="H10" s="141"/>
      <c r="I10" s="203">
        <v>1</v>
      </c>
      <c r="J10" s="140"/>
      <c r="K10" s="140"/>
      <c r="L10" s="141"/>
      <c r="M10" s="203">
        <v>3</v>
      </c>
      <c r="N10" s="140"/>
      <c r="O10" s="204"/>
    </row>
    <row r="11" spans="1:15" ht="15.75" customHeight="1">
      <c r="A11" s="208">
        <v>620422</v>
      </c>
      <c r="B11" s="209" t="s">
        <v>250</v>
      </c>
      <c r="C11" s="203">
        <v>2</v>
      </c>
      <c r="D11" s="100"/>
      <c r="E11" s="100"/>
      <c r="F11" s="140"/>
      <c r="G11" s="140"/>
      <c r="H11" s="141"/>
      <c r="I11" s="203">
        <v>0</v>
      </c>
      <c r="J11" s="140"/>
      <c r="K11" s="140"/>
      <c r="L11" s="141"/>
      <c r="M11" s="203">
        <v>6</v>
      </c>
      <c r="N11" s="140"/>
      <c r="O11" s="204"/>
    </row>
    <row r="12" spans="1:15" ht="15.75" customHeight="1">
      <c r="A12" s="208">
        <v>620431</v>
      </c>
      <c r="B12" s="209" t="s">
        <v>251</v>
      </c>
      <c r="C12" s="203">
        <v>1</v>
      </c>
      <c r="D12" s="100"/>
      <c r="E12" s="100"/>
      <c r="F12" s="140"/>
      <c r="G12" s="140"/>
      <c r="H12" s="141"/>
      <c r="I12" s="203">
        <v>0</v>
      </c>
      <c r="J12" s="140"/>
      <c r="K12" s="140"/>
      <c r="L12" s="141"/>
      <c r="M12" s="203">
        <v>3</v>
      </c>
      <c r="N12" s="140"/>
      <c r="O12" s="204"/>
    </row>
    <row r="13" spans="1:15" ht="15.75" customHeight="1">
      <c r="A13" s="208">
        <v>620441</v>
      </c>
      <c r="B13" s="210" t="s">
        <v>252</v>
      </c>
      <c r="C13" s="203">
        <v>3</v>
      </c>
      <c r="D13" s="100"/>
      <c r="E13" s="100"/>
      <c r="F13" s="140"/>
      <c r="G13" s="140"/>
      <c r="H13" s="141"/>
      <c r="I13" s="203">
        <v>3</v>
      </c>
      <c r="J13" s="140"/>
      <c r="K13" s="140"/>
      <c r="L13" s="141"/>
      <c r="M13" s="203">
        <v>0</v>
      </c>
      <c r="N13" s="140"/>
      <c r="O13" s="204"/>
    </row>
    <row r="14" spans="1:15" ht="15.75" customHeight="1">
      <c r="A14" s="208">
        <v>620442</v>
      </c>
      <c r="B14" s="209" t="s">
        <v>253</v>
      </c>
      <c r="C14" s="203">
        <v>3</v>
      </c>
      <c r="D14" s="100"/>
      <c r="E14" s="100"/>
      <c r="F14" s="140"/>
      <c r="G14" s="140"/>
      <c r="H14" s="141"/>
      <c r="I14" s="203">
        <v>3</v>
      </c>
      <c r="J14" s="140"/>
      <c r="K14" s="140"/>
      <c r="L14" s="141"/>
      <c r="M14" s="203">
        <v>0</v>
      </c>
      <c r="N14" s="140"/>
      <c r="O14" s="204"/>
    </row>
    <row r="15" spans="1:15" ht="15.75" customHeight="1">
      <c r="A15" s="208">
        <v>620451</v>
      </c>
      <c r="B15" s="210" t="s">
        <v>260</v>
      </c>
      <c r="C15" s="203">
        <v>4</v>
      </c>
      <c r="D15" s="100"/>
      <c r="E15" s="100"/>
      <c r="F15" s="140"/>
      <c r="G15" s="140"/>
      <c r="H15" s="141"/>
      <c r="I15" s="203">
        <v>2</v>
      </c>
      <c r="J15" s="140"/>
      <c r="K15" s="140"/>
      <c r="L15" s="141"/>
      <c r="M15" s="203">
        <v>6</v>
      </c>
      <c r="N15" s="140"/>
      <c r="O15" s="204"/>
    </row>
    <row r="16" spans="1:15" ht="15.75" customHeight="1">
      <c r="A16" s="320">
        <v>620461</v>
      </c>
      <c r="B16" s="209" t="s">
        <v>254</v>
      </c>
      <c r="C16" s="321">
        <v>4</v>
      </c>
      <c r="D16" s="100"/>
      <c r="E16" s="100"/>
      <c r="F16" s="140"/>
      <c r="G16" s="140"/>
      <c r="H16" s="141"/>
      <c r="I16" s="321">
        <v>3</v>
      </c>
      <c r="J16" s="140"/>
      <c r="K16" s="140"/>
      <c r="L16" s="141"/>
      <c r="M16" s="321">
        <v>3</v>
      </c>
      <c r="N16" s="140"/>
      <c r="O16" s="204"/>
    </row>
    <row r="17" spans="1:16" ht="15.75" customHeight="1">
      <c r="A17" s="320"/>
      <c r="B17" s="209" t="s">
        <v>261</v>
      </c>
      <c r="C17" s="321"/>
      <c r="D17" s="100"/>
      <c r="E17" s="100"/>
      <c r="F17" s="140"/>
      <c r="G17" s="140"/>
      <c r="H17" s="141"/>
      <c r="I17" s="321"/>
      <c r="J17" s="140"/>
      <c r="K17" s="140"/>
      <c r="L17" s="141"/>
      <c r="M17" s="321"/>
      <c r="N17" s="140"/>
      <c r="O17" s="204"/>
    </row>
    <row r="18" spans="1:16" ht="15.75" customHeight="1">
      <c r="A18" s="320">
        <v>620462</v>
      </c>
      <c r="B18" s="209" t="s">
        <v>254</v>
      </c>
      <c r="C18" s="321">
        <v>4</v>
      </c>
      <c r="D18" s="100"/>
      <c r="E18" s="100"/>
      <c r="F18" s="140"/>
      <c r="G18" s="140"/>
      <c r="H18" s="141"/>
      <c r="I18" s="321">
        <v>3</v>
      </c>
      <c r="J18" s="140"/>
      <c r="K18" s="140"/>
      <c r="L18" s="141"/>
      <c r="M18" s="321">
        <v>3</v>
      </c>
      <c r="N18" s="140"/>
      <c r="O18" s="204"/>
    </row>
    <row r="19" spans="1:16" ht="15.75" customHeight="1">
      <c r="A19" s="320"/>
      <c r="B19" s="209" t="s">
        <v>262</v>
      </c>
      <c r="C19" s="321"/>
      <c r="D19" s="100"/>
      <c r="E19" s="100"/>
      <c r="F19" s="140"/>
      <c r="G19" s="140"/>
      <c r="H19" s="141"/>
      <c r="I19" s="321"/>
      <c r="J19" s="140"/>
      <c r="K19" s="140"/>
      <c r="L19" s="141"/>
      <c r="M19" s="321"/>
      <c r="N19" s="140"/>
      <c r="O19" s="204"/>
    </row>
    <row r="20" spans="1:16" ht="15.75" customHeight="1">
      <c r="A20" s="320">
        <v>620463</v>
      </c>
      <c r="B20" s="209" t="s">
        <v>254</v>
      </c>
      <c r="C20" s="321">
        <v>4</v>
      </c>
      <c r="D20" s="100"/>
      <c r="E20" s="100"/>
      <c r="F20" s="140"/>
      <c r="G20" s="140"/>
      <c r="H20" s="141"/>
      <c r="I20" s="321">
        <v>3</v>
      </c>
      <c r="J20" s="140"/>
      <c r="K20" s="140"/>
      <c r="L20" s="141"/>
      <c r="M20" s="321">
        <v>3</v>
      </c>
      <c r="N20" s="140"/>
      <c r="O20" s="204"/>
    </row>
    <row r="21" spans="1:16" ht="15.75" customHeight="1">
      <c r="A21" s="320"/>
      <c r="B21" s="209" t="s">
        <v>263</v>
      </c>
      <c r="C21" s="321"/>
      <c r="D21" s="100"/>
      <c r="E21" s="100"/>
      <c r="F21" s="140"/>
      <c r="G21" s="140"/>
      <c r="H21" s="141"/>
      <c r="I21" s="321"/>
      <c r="J21" s="140"/>
      <c r="K21" s="140"/>
      <c r="L21" s="141"/>
      <c r="M21" s="321"/>
      <c r="N21" s="140"/>
      <c r="O21" s="204"/>
    </row>
    <row r="22" spans="1:16" ht="15.75" customHeight="1">
      <c r="A22" s="208">
        <v>620471</v>
      </c>
      <c r="B22" s="209" t="s">
        <v>255</v>
      </c>
      <c r="C22" s="203">
        <v>4</v>
      </c>
      <c r="D22" s="100"/>
      <c r="E22" s="100"/>
      <c r="F22" s="140"/>
      <c r="G22" s="140"/>
      <c r="H22" s="141"/>
      <c r="I22" s="203">
        <v>2</v>
      </c>
      <c r="J22" s="140"/>
      <c r="K22" s="140"/>
      <c r="L22" s="141"/>
      <c r="M22" s="203">
        <v>6</v>
      </c>
      <c r="N22" s="140"/>
      <c r="O22" s="204"/>
    </row>
    <row r="23" spans="1:16" ht="15.75" customHeight="1">
      <c r="A23" s="320">
        <v>620491</v>
      </c>
      <c r="B23" s="209" t="s">
        <v>256</v>
      </c>
      <c r="C23" s="321">
        <v>2</v>
      </c>
      <c r="D23" s="100"/>
      <c r="E23" s="100"/>
      <c r="F23" s="140"/>
      <c r="G23" s="140"/>
      <c r="H23" s="141"/>
      <c r="I23" s="321">
        <v>1</v>
      </c>
      <c r="J23" s="140"/>
      <c r="K23" s="140"/>
      <c r="L23" s="141"/>
      <c r="M23" s="321">
        <v>3</v>
      </c>
      <c r="N23" s="140"/>
      <c r="O23" s="204"/>
    </row>
    <row r="24" spans="1:16" ht="15.75" customHeight="1">
      <c r="A24" s="320"/>
      <c r="B24" s="209" t="s">
        <v>257</v>
      </c>
      <c r="C24" s="321"/>
      <c r="D24" s="100"/>
      <c r="E24" s="100"/>
      <c r="F24" s="140"/>
      <c r="G24" s="140"/>
      <c r="H24" s="141"/>
      <c r="I24" s="321"/>
      <c r="J24" s="140"/>
      <c r="K24" s="140"/>
      <c r="L24" s="141"/>
      <c r="M24" s="321"/>
      <c r="N24" s="140"/>
      <c r="O24" s="204"/>
    </row>
    <row r="25" spans="1:16" ht="15.75" customHeight="1">
      <c r="A25" s="208">
        <v>620492</v>
      </c>
      <c r="B25" s="209" t="s">
        <v>258</v>
      </c>
      <c r="C25" s="203">
        <v>4</v>
      </c>
      <c r="D25" s="100"/>
      <c r="E25" s="100"/>
      <c r="F25" s="140"/>
      <c r="G25" s="140"/>
      <c r="H25" s="141"/>
      <c r="I25" s="203">
        <v>1</v>
      </c>
      <c r="J25" s="140"/>
      <c r="K25" s="140"/>
      <c r="L25" s="141"/>
      <c r="M25" s="203">
        <v>9</v>
      </c>
      <c r="N25" s="140"/>
      <c r="O25" s="204"/>
    </row>
    <row r="26" spans="1:16" ht="15.75" customHeight="1">
      <c r="A26" s="208">
        <v>620493</v>
      </c>
      <c r="B26" s="209" t="s">
        <v>259</v>
      </c>
      <c r="C26" s="203">
        <v>4</v>
      </c>
      <c r="D26" s="100"/>
      <c r="E26" s="100"/>
      <c r="F26" s="140"/>
      <c r="G26" s="140"/>
      <c r="H26" s="141"/>
      <c r="I26" s="203">
        <v>0</v>
      </c>
      <c r="J26" s="140"/>
      <c r="K26" s="140"/>
      <c r="L26" s="141"/>
      <c r="M26" s="203">
        <v>12</v>
      </c>
      <c r="N26" s="140"/>
      <c r="O26" s="204"/>
    </row>
    <row r="27" spans="1:16" ht="15.75" customHeight="1">
      <c r="A27" s="318" t="s">
        <v>0</v>
      </c>
      <c r="B27" s="319"/>
      <c r="C27" s="205">
        <v>42</v>
      </c>
      <c r="D27" s="100"/>
      <c r="E27" s="100"/>
      <c r="F27" s="140"/>
      <c r="G27" s="140"/>
      <c r="H27" s="141"/>
      <c r="I27" s="205">
        <v>22</v>
      </c>
      <c r="J27" s="140"/>
      <c r="K27" s="140"/>
      <c r="L27" s="141"/>
      <c r="M27" s="205">
        <v>60</v>
      </c>
      <c r="N27" s="140"/>
      <c r="O27" s="204"/>
    </row>
    <row r="28" spans="1:16" ht="24.75" customHeight="1">
      <c r="A28" s="190" t="s">
        <v>175</v>
      </c>
      <c r="B28" s="191"/>
      <c r="C28" s="164">
        <v>42</v>
      </c>
      <c r="D28" s="163"/>
      <c r="E28" s="163"/>
      <c r="F28" s="163"/>
      <c r="G28" s="163"/>
      <c r="H28" s="163"/>
      <c r="I28" s="164">
        <v>22</v>
      </c>
      <c r="J28" s="186" t="s">
        <v>221</v>
      </c>
      <c r="K28" s="163"/>
      <c r="L28" s="163"/>
      <c r="M28" s="164">
        <v>60</v>
      </c>
      <c r="N28" s="186" t="s">
        <v>221</v>
      </c>
      <c r="O28" s="164">
        <v>3</v>
      </c>
      <c r="P28" s="259">
        <f>(I28+M28)/30</f>
        <v>2.7333333333333334</v>
      </c>
    </row>
    <row r="30" spans="1:16" ht="18" customHeight="1">
      <c r="A30" s="339" t="s">
        <v>317</v>
      </c>
    </row>
  </sheetData>
  <mergeCells count="20">
    <mergeCell ref="A4:B7"/>
    <mergeCell ref="G4:J4"/>
    <mergeCell ref="K4:N4"/>
    <mergeCell ref="A16:A17"/>
    <mergeCell ref="C16:C17"/>
    <mergeCell ref="I16:I17"/>
    <mergeCell ref="M16:M17"/>
    <mergeCell ref="A20:A21"/>
    <mergeCell ref="C20:C21"/>
    <mergeCell ref="I20:I21"/>
    <mergeCell ref="M20:M21"/>
    <mergeCell ref="A18:A19"/>
    <mergeCell ref="C18:C19"/>
    <mergeCell ref="I18:I19"/>
    <mergeCell ref="M18:M19"/>
    <mergeCell ref="A27:B27"/>
    <mergeCell ref="A23:A24"/>
    <mergeCell ref="C23:C24"/>
    <mergeCell ref="I23:I24"/>
    <mergeCell ref="M23:M24"/>
  </mergeCells>
  <pageMargins left="0.39370078740157483" right="0.39370078740157483" top="0.39370078740157483" bottom="0.39370078740157483" header="0.31496062992125984" footer="0.31496062992125984"/>
  <pageSetup paperSize="9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workbookViewId="0">
      <selection activeCell="D18" sqref="D18"/>
    </sheetView>
  </sheetViews>
  <sheetFormatPr defaultRowHeight="24"/>
  <cols>
    <col min="1" max="1" width="8.140625" style="1" customWidth="1"/>
    <col min="2" max="2" width="25.42578125" style="1" customWidth="1"/>
    <col min="3" max="3" width="7.85546875" style="1" customWidth="1"/>
    <col min="4" max="4" width="6.7109375" style="1" customWidth="1"/>
    <col min="5" max="10" width="5.5703125" style="1" customWidth="1"/>
  </cols>
  <sheetData>
    <row r="1" spans="1:10">
      <c r="J1" s="245" t="s">
        <v>271</v>
      </c>
    </row>
    <row r="2" spans="1:10">
      <c r="A2" s="246" t="s">
        <v>272</v>
      </c>
      <c r="B2" s="2"/>
      <c r="C2" s="2"/>
      <c r="D2" s="2"/>
      <c r="E2" s="2"/>
      <c r="F2" s="2"/>
      <c r="G2" s="2"/>
      <c r="H2" s="2"/>
      <c r="I2" s="2"/>
      <c r="J2" s="2"/>
    </row>
    <row r="3" spans="1:10">
      <c r="A3" s="246" t="s">
        <v>273</v>
      </c>
      <c r="B3" s="2"/>
      <c r="C3" s="2"/>
      <c r="D3" s="2"/>
      <c r="E3" s="2"/>
      <c r="F3" s="2"/>
      <c r="G3" s="2"/>
      <c r="H3" s="2"/>
      <c r="I3" s="2"/>
      <c r="J3" s="2"/>
    </row>
    <row r="4" spans="1:10">
      <c r="A4" s="246" t="s">
        <v>274</v>
      </c>
      <c r="B4" s="2"/>
      <c r="C4" s="2"/>
      <c r="D4" s="2"/>
      <c r="E4" s="2"/>
      <c r="F4" s="2"/>
      <c r="G4" s="2"/>
      <c r="H4" s="2"/>
      <c r="I4" s="2"/>
      <c r="J4" s="2"/>
    </row>
    <row r="5" spans="1:10">
      <c r="A5" s="327" t="s">
        <v>275</v>
      </c>
      <c r="B5" s="327" t="s">
        <v>276</v>
      </c>
      <c r="C5" s="327" t="s">
        <v>277</v>
      </c>
      <c r="D5" s="327"/>
      <c r="E5" s="247" t="s">
        <v>278</v>
      </c>
      <c r="F5" s="247"/>
      <c r="G5" s="247"/>
      <c r="H5" s="247" t="s">
        <v>279</v>
      </c>
      <c r="I5" s="247"/>
      <c r="J5" s="247"/>
    </row>
    <row r="6" spans="1:10">
      <c r="A6" s="327"/>
      <c r="B6" s="327"/>
      <c r="C6" s="327"/>
      <c r="D6" s="327"/>
      <c r="E6" s="248" t="s">
        <v>280</v>
      </c>
      <c r="F6" s="248"/>
      <c r="G6" s="248"/>
      <c r="H6" s="248" t="s">
        <v>280</v>
      </c>
      <c r="I6" s="248"/>
      <c r="J6" s="248"/>
    </row>
    <row r="7" spans="1:10">
      <c r="A7" s="328"/>
      <c r="B7" s="328"/>
      <c r="C7" s="249" t="s">
        <v>281</v>
      </c>
      <c r="D7" s="249" t="s">
        <v>93</v>
      </c>
      <c r="E7" s="249" t="s">
        <v>282</v>
      </c>
      <c r="F7" s="249" t="s">
        <v>106</v>
      </c>
      <c r="G7" s="249" t="s">
        <v>283</v>
      </c>
      <c r="H7" s="249" t="s">
        <v>282</v>
      </c>
      <c r="I7" s="249" t="s">
        <v>106</v>
      </c>
      <c r="J7" s="249" t="s">
        <v>283</v>
      </c>
    </row>
    <row r="8" spans="1:10">
      <c r="A8" s="250"/>
      <c r="B8" s="250"/>
      <c r="C8" s="250"/>
      <c r="D8" s="250"/>
      <c r="E8" s="250"/>
      <c r="F8" s="250"/>
      <c r="G8" s="250"/>
      <c r="H8" s="250"/>
      <c r="I8" s="250"/>
      <c r="J8" s="250"/>
    </row>
    <row r="9" spans="1:10">
      <c r="A9" s="251"/>
      <c r="B9" s="251"/>
      <c r="C9" s="251"/>
      <c r="D9" s="251"/>
      <c r="E9" s="251"/>
      <c r="F9" s="251"/>
      <c r="G9" s="251"/>
      <c r="H9" s="251"/>
      <c r="I9" s="251"/>
      <c r="J9" s="251"/>
    </row>
    <row r="10" spans="1:10">
      <c r="A10" s="251"/>
      <c r="B10" s="251"/>
      <c r="C10" s="251"/>
      <c r="D10" s="251"/>
      <c r="E10" s="251"/>
      <c r="F10" s="251"/>
      <c r="G10" s="251"/>
      <c r="H10" s="251"/>
      <c r="I10" s="251"/>
      <c r="J10" s="251"/>
    </row>
    <row r="11" spans="1:10">
      <c r="A11" s="251"/>
      <c r="B11" s="251"/>
      <c r="C11" s="251"/>
      <c r="D11" s="251"/>
      <c r="E11" s="251"/>
      <c r="F11" s="251"/>
      <c r="G11" s="251"/>
      <c r="H11" s="251"/>
      <c r="I11" s="251"/>
      <c r="J11" s="251"/>
    </row>
    <row r="12" spans="1:10">
      <c r="A12" s="251"/>
      <c r="B12" s="251"/>
      <c r="C12" s="251"/>
      <c r="D12" s="251"/>
      <c r="E12" s="251"/>
      <c r="F12" s="251"/>
      <c r="G12" s="251"/>
      <c r="H12" s="251"/>
      <c r="I12" s="251"/>
      <c r="J12" s="251"/>
    </row>
    <row r="13" spans="1:10">
      <c r="A13" s="251"/>
      <c r="B13" s="251"/>
      <c r="C13" s="251"/>
      <c r="D13" s="251"/>
      <c r="E13" s="251"/>
      <c r="F13" s="251"/>
      <c r="G13" s="251"/>
      <c r="H13" s="251"/>
      <c r="I13" s="251"/>
      <c r="J13" s="251"/>
    </row>
    <row r="14" spans="1:10">
      <c r="A14" s="251"/>
      <c r="B14" s="251"/>
      <c r="C14" s="251"/>
      <c r="D14" s="251"/>
      <c r="E14" s="251"/>
      <c r="F14" s="251"/>
      <c r="G14" s="251"/>
      <c r="H14" s="251"/>
      <c r="I14" s="251"/>
      <c r="J14" s="251"/>
    </row>
    <row r="15" spans="1:10">
      <c r="A15" s="251"/>
      <c r="B15" s="251"/>
      <c r="C15" s="251"/>
      <c r="D15" s="251"/>
      <c r="E15" s="251"/>
      <c r="F15" s="251"/>
      <c r="G15" s="251"/>
      <c r="H15" s="251"/>
      <c r="I15" s="251"/>
      <c r="J15" s="251"/>
    </row>
    <row r="16" spans="1:10">
      <c r="A16" s="251"/>
      <c r="B16" s="251"/>
      <c r="C16" s="251"/>
      <c r="D16" s="251"/>
      <c r="E16" s="251"/>
      <c r="F16" s="251"/>
      <c r="G16" s="251"/>
      <c r="H16" s="251"/>
      <c r="I16" s="251"/>
      <c r="J16" s="251"/>
    </row>
    <row r="17" spans="1:10">
      <c r="A17" s="251"/>
      <c r="B17" s="251"/>
      <c r="C17" s="251"/>
      <c r="D17" s="251"/>
      <c r="E17" s="251"/>
      <c r="F17" s="251"/>
      <c r="G17" s="251"/>
      <c r="H17" s="251"/>
      <c r="I17" s="251"/>
      <c r="J17" s="251"/>
    </row>
    <row r="18" spans="1:10">
      <c r="A18" s="251"/>
      <c r="B18" s="251"/>
      <c r="C18" s="251"/>
      <c r="D18" s="251"/>
      <c r="E18" s="251"/>
      <c r="F18" s="251"/>
      <c r="G18" s="251"/>
      <c r="H18" s="251"/>
      <c r="I18" s="251"/>
      <c r="J18" s="251"/>
    </row>
    <row r="19" spans="1:10">
      <c r="A19" s="251"/>
      <c r="B19" s="251"/>
      <c r="C19" s="251"/>
      <c r="D19" s="251"/>
      <c r="E19" s="251"/>
      <c r="F19" s="251"/>
      <c r="G19" s="251"/>
      <c r="H19" s="251"/>
      <c r="I19" s="251"/>
      <c r="J19" s="251"/>
    </row>
    <row r="20" spans="1:10">
      <c r="A20" s="251"/>
      <c r="B20" s="251"/>
      <c r="C20" s="251"/>
      <c r="D20" s="251"/>
      <c r="E20" s="251"/>
      <c r="F20" s="251"/>
      <c r="G20" s="251"/>
      <c r="H20" s="251"/>
      <c r="I20" s="251"/>
      <c r="J20" s="251"/>
    </row>
    <row r="21" spans="1:10">
      <c r="A21" s="251"/>
      <c r="B21" s="251"/>
      <c r="C21" s="251"/>
      <c r="D21" s="251"/>
      <c r="E21" s="251"/>
      <c r="F21" s="251"/>
      <c r="G21" s="251"/>
      <c r="H21" s="251"/>
      <c r="I21" s="251"/>
      <c r="J21" s="251"/>
    </row>
    <row r="22" spans="1:10">
      <c r="A22" s="251"/>
      <c r="B22" s="251"/>
      <c r="C22" s="251"/>
      <c r="D22" s="251"/>
      <c r="E22" s="251"/>
      <c r="F22" s="251"/>
      <c r="G22" s="251"/>
      <c r="H22" s="251"/>
      <c r="I22" s="251"/>
      <c r="J22" s="251"/>
    </row>
    <row r="23" spans="1:10">
      <c r="A23" s="251"/>
      <c r="B23" s="251"/>
      <c r="C23" s="251"/>
      <c r="D23" s="251"/>
      <c r="E23" s="251"/>
      <c r="F23" s="251"/>
      <c r="G23" s="251"/>
      <c r="H23" s="251"/>
      <c r="I23" s="251"/>
      <c r="J23" s="251"/>
    </row>
    <row r="24" spans="1:10">
      <c r="A24" s="252"/>
      <c r="B24" s="252"/>
      <c r="C24" s="252"/>
      <c r="D24" s="252"/>
      <c r="E24" s="252"/>
      <c r="F24" s="252"/>
      <c r="G24" s="252"/>
      <c r="H24" s="252"/>
      <c r="I24" s="252"/>
      <c r="J24" s="252"/>
    </row>
    <row r="25" spans="1:10">
      <c r="C25" s="1" t="s">
        <v>0</v>
      </c>
      <c r="H25" s="3"/>
      <c r="I25" s="3"/>
      <c r="J25" s="3"/>
    </row>
    <row r="26" spans="1:10">
      <c r="C26" s="1" t="s">
        <v>284</v>
      </c>
      <c r="H26" s="3"/>
      <c r="I26" s="3"/>
      <c r="J26" s="3"/>
    </row>
    <row r="27" spans="1:10">
      <c r="C27" s="1" t="s">
        <v>285</v>
      </c>
      <c r="H27" s="3"/>
      <c r="I27" s="3"/>
      <c r="J27" s="3"/>
    </row>
    <row r="28" spans="1:10">
      <c r="C28" s="1" t="s">
        <v>286</v>
      </c>
      <c r="H28" s="324"/>
      <c r="I28" s="325"/>
      <c r="J28" s="326"/>
    </row>
    <row r="29" spans="1:10">
      <c r="A29" s="1" t="s">
        <v>1</v>
      </c>
      <c r="B29" s="1" t="s">
        <v>287</v>
      </c>
    </row>
    <row r="30" spans="1:10">
      <c r="B30" s="1" t="s">
        <v>288</v>
      </c>
    </row>
    <row r="31" spans="1:10">
      <c r="B31" s="1" t="s">
        <v>289</v>
      </c>
    </row>
    <row r="32" spans="1:10">
      <c r="B32" s="1" t="s">
        <v>290</v>
      </c>
    </row>
    <row r="33" spans="3:3">
      <c r="C33" s="1">
        <v>230</v>
      </c>
    </row>
  </sheetData>
  <mergeCells count="4">
    <mergeCell ref="H28:J28"/>
    <mergeCell ref="A5:A7"/>
    <mergeCell ref="B5:B7"/>
    <mergeCell ref="C5:D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</vt:i4>
      </vt:variant>
    </vt:vector>
  </HeadingPairs>
  <TitlesOfParts>
    <vt:vector size="13" baseType="lpstr">
      <vt:lpstr>3</vt:lpstr>
      <vt:lpstr>4</vt:lpstr>
      <vt:lpstr>5</vt:lpstr>
      <vt:lpstr>6</vt:lpstr>
      <vt:lpstr>6.1</vt:lpstr>
      <vt:lpstr>6.2</vt:lpstr>
      <vt:lpstr>6.3</vt:lpstr>
      <vt:lpstr>6.4</vt:lpstr>
      <vt:lpstr>6.5</vt:lpstr>
      <vt:lpstr>6.6</vt:lpstr>
      <vt:lpstr>6.7</vt:lpstr>
      <vt:lpstr>6.8</vt:lpstr>
      <vt:lpstr>'3'!Print_Titles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</dc:creator>
  <cp:lastModifiedBy>COm</cp:lastModifiedBy>
  <cp:lastPrinted>2013-11-28T02:46:28Z</cp:lastPrinted>
  <dcterms:created xsi:type="dcterms:W3CDTF">2013-11-20T03:15:40Z</dcterms:created>
  <dcterms:modified xsi:type="dcterms:W3CDTF">2013-12-03T08:17:39Z</dcterms:modified>
</cp:coreProperties>
</file>