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203.158.7.20\budget\001 งปม.แผ่นดิน\01 คำขอ งปม. แผ่นดิน\2566\ฟอร์มขอข้อมูลหน่วยงาน\"/>
    </mc:Choice>
  </mc:AlternateContent>
  <bookViews>
    <workbookView xWindow="0" yWindow="0" windowWidth="28800" windowHeight="12000"/>
  </bookViews>
  <sheets>
    <sheet name="คิดค่าใช้จ่ายสาธิต66" sheetId="3" r:id="rId1"/>
    <sheet name="ตัวอย่าง65" sheetId="1" r:id="rId2"/>
  </sheets>
  <definedNames>
    <definedName name="_xlnm.Print_Area" localSheetId="0">คิดค่าใช้จ่ายสาธิต66!$A$1:$I$55</definedName>
    <definedName name="_xlnm.Print_Area" localSheetId="1">ตัวอย่าง65!$A$1:$I$55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3" l="1"/>
  <c r="G55" i="3"/>
  <c r="D55" i="3"/>
  <c r="I55" i="3" s="1"/>
  <c r="E54" i="3"/>
  <c r="G54" i="3" s="1"/>
  <c r="E53" i="3"/>
  <c r="G53" i="3" s="1"/>
  <c r="H52" i="3"/>
  <c r="G52" i="3"/>
  <c r="D52" i="3"/>
  <c r="I52" i="3" s="1"/>
  <c r="H51" i="3"/>
  <c r="G51" i="3"/>
  <c r="D51" i="3"/>
  <c r="I51" i="3" s="1"/>
  <c r="F50" i="3"/>
  <c r="C50" i="3"/>
  <c r="H49" i="3"/>
  <c r="G49" i="3"/>
  <c r="D49" i="3"/>
  <c r="I49" i="3" s="1"/>
  <c r="H48" i="3"/>
  <c r="G48" i="3"/>
  <c r="D48" i="3"/>
  <c r="I48" i="3" s="1"/>
  <c r="H47" i="3"/>
  <c r="G47" i="3"/>
  <c r="D47" i="3"/>
  <c r="I47" i="3" s="1"/>
  <c r="H46" i="3"/>
  <c r="G46" i="3"/>
  <c r="D46" i="3"/>
  <c r="I46" i="3" s="1"/>
  <c r="H45" i="3"/>
  <c r="G45" i="3"/>
  <c r="D45" i="3"/>
  <c r="I45" i="3" s="1"/>
  <c r="H44" i="3"/>
  <c r="G44" i="3"/>
  <c r="D44" i="3"/>
  <c r="I44" i="3" s="1"/>
  <c r="H43" i="3"/>
  <c r="G43" i="3"/>
  <c r="D43" i="3"/>
  <c r="I43" i="3" s="1"/>
  <c r="H42" i="3"/>
  <c r="G42" i="3"/>
  <c r="F42" i="3"/>
  <c r="E42" i="3"/>
  <c r="D42" i="3"/>
  <c r="C42" i="3"/>
  <c r="B42" i="3"/>
  <c r="H41" i="3"/>
  <c r="G41" i="3"/>
  <c r="D41" i="3"/>
  <c r="I41" i="3" s="1"/>
  <c r="H40" i="3"/>
  <c r="G40" i="3"/>
  <c r="D40" i="3"/>
  <c r="I40" i="3" s="1"/>
  <c r="H39" i="3"/>
  <c r="G39" i="3"/>
  <c r="D39" i="3"/>
  <c r="I39" i="3" s="1"/>
  <c r="B38" i="3"/>
  <c r="D38" i="3" s="1"/>
  <c r="E37" i="3"/>
  <c r="G37" i="3" s="1"/>
  <c r="D37" i="3"/>
  <c r="D34" i="3" s="1"/>
  <c r="B37" i="3"/>
  <c r="B53" i="3" s="1"/>
  <c r="H36" i="3"/>
  <c r="G36" i="3"/>
  <c r="D36" i="3"/>
  <c r="I36" i="3" s="1"/>
  <c r="H35" i="3"/>
  <c r="G35" i="3"/>
  <c r="D35" i="3"/>
  <c r="I35" i="3" s="1"/>
  <c r="F34" i="3"/>
  <c r="C34" i="3"/>
  <c r="H33" i="3"/>
  <c r="G33" i="3"/>
  <c r="I33" i="3" s="1"/>
  <c r="H32" i="3"/>
  <c r="G32" i="3"/>
  <c r="I32" i="3" s="1"/>
  <c r="I31" i="3"/>
  <c r="H31" i="3"/>
  <c r="G31" i="3"/>
  <c r="D31" i="3"/>
  <c r="D17" i="3" s="1"/>
  <c r="H30" i="3"/>
  <c r="G30" i="3"/>
  <c r="I30" i="3" s="1"/>
  <c r="H29" i="3"/>
  <c r="G29" i="3"/>
  <c r="I29" i="3" s="1"/>
  <c r="H28" i="3"/>
  <c r="G28" i="3"/>
  <c r="I28" i="3" s="1"/>
  <c r="F28" i="3"/>
  <c r="H27" i="3"/>
  <c r="G27" i="3"/>
  <c r="I27" i="3" s="1"/>
  <c r="H26" i="3"/>
  <c r="G26" i="3"/>
  <c r="I26" i="3" s="1"/>
  <c r="H25" i="3"/>
  <c r="F25" i="3"/>
  <c r="G25" i="3" s="1"/>
  <c r="I25" i="3" s="1"/>
  <c r="I24" i="3"/>
  <c r="H24" i="3"/>
  <c r="G24" i="3"/>
  <c r="H23" i="3"/>
  <c r="F23" i="3"/>
  <c r="G23" i="3" s="1"/>
  <c r="I23" i="3" s="1"/>
  <c r="I22" i="3"/>
  <c r="H22" i="3"/>
  <c r="G22" i="3"/>
  <c r="F22" i="3"/>
  <c r="I21" i="3"/>
  <c r="H21" i="3"/>
  <c r="G21" i="3"/>
  <c r="H20" i="3"/>
  <c r="G20" i="3"/>
  <c r="I20" i="3" s="1"/>
  <c r="F20" i="3"/>
  <c r="H19" i="3"/>
  <c r="G19" i="3"/>
  <c r="I19" i="3" s="1"/>
  <c r="F19" i="3"/>
  <c r="H18" i="3"/>
  <c r="G18" i="3"/>
  <c r="I18" i="3" s="1"/>
  <c r="F17" i="3"/>
  <c r="E17" i="3"/>
  <c r="C17" i="3"/>
  <c r="B17" i="3"/>
  <c r="H16" i="3"/>
  <c r="G16" i="3"/>
  <c r="D16" i="3"/>
  <c r="I16" i="3" s="1"/>
  <c r="H15" i="3"/>
  <c r="G15" i="3"/>
  <c r="D15" i="3"/>
  <c r="I15" i="3" s="1"/>
  <c r="H14" i="3"/>
  <c r="G14" i="3"/>
  <c r="D14" i="3"/>
  <c r="H13" i="3"/>
  <c r="D13" i="3"/>
  <c r="H12" i="3"/>
  <c r="G12" i="3"/>
  <c r="D12" i="3"/>
  <c r="H11" i="3"/>
  <c r="G11" i="3"/>
  <c r="D11" i="3"/>
  <c r="H10" i="3"/>
  <c r="G10" i="3"/>
  <c r="D10" i="3"/>
  <c r="F9" i="3"/>
  <c r="C9" i="3"/>
  <c r="B9" i="3"/>
  <c r="G50" i="3" l="1"/>
  <c r="I42" i="3"/>
  <c r="H17" i="3"/>
  <c r="H9" i="3"/>
  <c r="I11" i="3"/>
  <c r="I10" i="3"/>
  <c r="I12" i="3"/>
  <c r="D9" i="3"/>
  <c r="H53" i="3"/>
  <c r="D53" i="3"/>
  <c r="I17" i="3"/>
  <c r="B54" i="3"/>
  <c r="B50" i="3" s="1"/>
  <c r="I14" i="3"/>
  <c r="B34" i="3"/>
  <c r="H37" i="3"/>
  <c r="E38" i="3"/>
  <c r="I37" i="3"/>
  <c r="G13" i="3"/>
  <c r="G9" i="3" s="1"/>
  <c r="G17" i="3"/>
  <c r="E9" i="3"/>
  <c r="E34" i="3"/>
  <c r="E50" i="3"/>
  <c r="J7" i="1"/>
  <c r="I7" i="1"/>
  <c r="I13" i="3" l="1"/>
  <c r="I9" i="3" s="1"/>
  <c r="H38" i="3"/>
  <c r="G38" i="3"/>
  <c r="D54" i="3"/>
  <c r="I54" i="3" s="1"/>
  <c r="H54" i="3"/>
  <c r="H50" i="3" s="1"/>
  <c r="H34" i="3"/>
  <c r="I53" i="3"/>
  <c r="H12" i="1"/>
  <c r="I50" i="3" l="1"/>
  <c r="D50" i="3"/>
  <c r="D7" i="3" s="1"/>
  <c r="G34" i="3"/>
  <c r="G7" i="3" s="1"/>
  <c r="I38" i="3"/>
  <c r="I34" i="3" s="1"/>
  <c r="I7" i="3" l="1"/>
  <c r="H55" i="1"/>
  <c r="G55" i="1"/>
  <c r="D55" i="1"/>
  <c r="I55" i="1" s="1"/>
  <c r="E54" i="1"/>
  <c r="E53" i="1"/>
  <c r="G53" i="1" s="1"/>
  <c r="H52" i="1"/>
  <c r="G52" i="1"/>
  <c r="D52" i="1"/>
  <c r="I52" i="1" s="1"/>
  <c r="H51" i="1"/>
  <c r="G51" i="1"/>
  <c r="D51" i="1"/>
  <c r="I51" i="1" s="1"/>
  <c r="F50" i="1"/>
  <c r="C50" i="1"/>
  <c r="H49" i="1"/>
  <c r="G49" i="1"/>
  <c r="D49" i="1"/>
  <c r="I49" i="1" s="1"/>
  <c r="H48" i="1"/>
  <c r="G48" i="1"/>
  <c r="D48" i="1"/>
  <c r="I48" i="1" s="1"/>
  <c r="H47" i="1"/>
  <c r="G47" i="1"/>
  <c r="D47" i="1"/>
  <c r="I47" i="1" s="1"/>
  <c r="H46" i="1"/>
  <c r="G46" i="1"/>
  <c r="D46" i="1"/>
  <c r="I46" i="1" s="1"/>
  <c r="H45" i="1"/>
  <c r="G45" i="1"/>
  <c r="D45" i="1"/>
  <c r="I45" i="1" s="1"/>
  <c r="H44" i="1"/>
  <c r="G44" i="1"/>
  <c r="D44" i="1"/>
  <c r="I44" i="1" s="1"/>
  <c r="H43" i="1"/>
  <c r="H42" i="1" s="1"/>
  <c r="G43" i="1"/>
  <c r="D43" i="1"/>
  <c r="I43" i="1" s="1"/>
  <c r="G42" i="1"/>
  <c r="F42" i="1"/>
  <c r="E42" i="1"/>
  <c r="C42" i="1"/>
  <c r="B42" i="1"/>
  <c r="H41" i="1"/>
  <c r="G41" i="1"/>
  <c r="D41" i="1"/>
  <c r="I41" i="1" s="1"/>
  <c r="H40" i="1"/>
  <c r="G40" i="1"/>
  <c r="D40" i="1"/>
  <c r="I40" i="1" s="1"/>
  <c r="H39" i="1"/>
  <c r="G39" i="1"/>
  <c r="D39" i="1"/>
  <c r="I39" i="1" s="1"/>
  <c r="B38" i="1"/>
  <c r="B54" i="1" s="1"/>
  <c r="B37" i="1"/>
  <c r="B53" i="1" s="1"/>
  <c r="H36" i="1"/>
  <c r="G36" i="1"/>
  <c r="D36" i="1"/>
  <c r="I36" i="1" s="1"/>
  <c r="H35" i="1"/>
  <c r="G35" i="1"/>
  <c r="D35" i="1"/>
  <c r="I35" i="1" s="1"/>
  <c r="F34" i="1"/>
  <c r="C34" i="1"/>
  <c r="H33" i="1"/>
  <c r="G33" i="1"/>
  <c r="I33" i="1" s="1"/>
  <c r="H32" i="1"/>
  <c r="G32" i="1"/>
  <c r="I32" i="1" s="1"/>
  <c r="I31" i="1"/>
  <c r="H31" i="1"/>
  <c r="G31" i="1"/>
  <c r="D31" i="1"/>
  <c r="D17" i="1" s="1"/>
  <c r="H30" i="1"/>
  <c r="G30" i="1"/>
  <c r="I30" i="1" s="1"/>
  <c r="H29" i="1"/>
  <c r="G29" i="1"/>
  <c r="I29" i="1" s="1"/>
  <c r="H28" i="1"/>
  <c r="F28" i="1"/>
  <c r="G28" i="1" s="1"/>
  <c r="I28" i="1" s="1"/>
  <c r="H27" i="1"/>
  <c r="G27" i="1"/>
  <c r="I27" i="1" s="1"/>
  <c r="H26" i="1"/>
  <c r="G26" i="1"/>
  <c r="I26" i="1" s="1"/>
  <c r="H25" i="1"/>
  <c r="G25" i="1"/>
  <c r="I25" i="1" s="1"/>
  <c r="F25" i="1"/>
  <c r="H24" i="1"/>
  <c r="G24" i="1"/>
  <c r="I24" i="1" s="1"/>
  <c r="H23" i="1"/>
  <c r="G23" i="1"/>
  <c r="I23" i="1" s="1"/>
  <c r="F23" i="1"/>
  <c r="H22" i="1"/>
  <c r="G22" i="1"/>
  <c r="I22" i="1" s="1"/>
  <c r="F22" i="1"/>
  <c r="H21" i="1"/>
  <c r="G21" i="1"/>
  <c r="I21" i="1" s="1"/>
  <c r="H20" i="1"/>
  <c r="F20" i="1"/>
  <c r="G20" i="1" s="1"/>
  <c r="I20" i="1" s="1"/>
  <c r="H19" i="1"/>
  <c r="F19" i="1"/>
  <c r="F17" i="1" s="1"/>
  <c r="H18" i="1"/>
  <c r="G18" i="1"/>
  <c r="I18" i="1" s="1"/>
  <c r="E17" i="1"/>
  <c r="C17" i="1"/>
  <c r="B17" i="1"/>
  <c r="H16" i="1"/>
  <c r="G16" i="1"/>
  <c r="D16" i="1"/>
  <c r="I16" i="1" s="1"/>
  <c r="H15" i="1"/>
  <c r="G15" i="1"/>
  <c r="D15" i="1"/>
  <c r="I15" i="1" s="1"/>
  <c r="H14" i="1"/>
  <c r="G14" i="1"/>
  <c r="D14" i="1"/>
  <c r="I14" i="1" s="1"/>
  <c r="E13" i="1"/>
  <c r="G13" i="1" s="1"/>
  <c r="D13" i="1"/>
  <c r="D12" i="1"/>
  <c r="I11" i="1"/>
  <c r="H11" i="1"/>
  <c r="G11" i="1"/>
  <c r="D11" i="1"/>
  <c r="H10" i="1"/>
  <c r="G10" i="1"/>
  <c r="D10" i="1"/>
  <c r="F9" i="1"/>
  <c r="C9" i="1"/>
  <c r="B9" i="1"/>
  <c r="D9" i="1" l="1"/>
  <c r="B34" i="1"/>
  <c r="E38" i="1"/>
  <c r="G38" i="1" s="1"/>
  <c r="I12" i="1"/>
  <c r="H13" i="1"/>
  <c r="H9" i="1" s="1"/>
  <c r="E37" i="1"/>
  <c r="E34" i="1" s="1"/>
  <c r="E9" i="1"/>
  <c r="G12" i="1"/>
  <c r="G9" i="1" s="1"/>
  <c r="I10" i="1"/>
  <c r="H17" i="1"/>
  <c r="I13" i="1"/>
  <c r="D38" i="1"/>
  <c r="I38" i="1" s="1"/>
  <c r="E50" i="1"/>
  <c r="G37" i="1"/>
  <c r="G34" i="1" s="1"/>
  <c r="I42" i="1"/>
  <c r="H53" i="1"/>
  <c r="B50" i="1"/>
  <c r="D53" i="1"/>
  <c r="I53" i="1" s="1"/>
  <c r="D54" i="1"/>
  <c r="H54" i="1"/>
  <c r="G19" i="1"/>
  <c r="D37" i="1"/>
  <c r="G54" i="1"/>
  <c r="G50" i="1" s="1"/>
  <c r="D34" i="1"/>
  <c r="H38" i="1"/>
  <c r="D42" i="1"/>
  <c r="I9" i="1" l="1"/>
  <c r="D50" i="1"/>
  <c r="D7" i="1" s="1"/>
  <c r="H37" i="1"/>
  <c r="H34" i="1" s="1"/>
  <c r="I54" i="1"/>
  <c r="I50" i="1" s="1"/>
  <c r="I37" i="1"/>
  <c r="I34" i="1" s="1"/>
  <c r="I19" i="1"/>
  <c r="I17" i="1" s="1"/>
  <c r="G17" i="1"/>
  <c r="G7" i="1" s="1"/>
  <c r="H50" i="1"/>
</calcChain>
</file>

<file path=xl/sharedStrings.xml><?xml version="1.0" encoding="utf-8"?>
<sst xmlns="http://schemas.openxmlformats.org/spreadsheetml/2006/main" count="125" uniqueCount="41">
  <si>
    <t>มหาวิทยาลัยเทคโนโลยีสุรนารี</t>
  </si>
  <si>
    <t xml:space="preserve">            รวม</t>
  </si>
  <si>
    <t>จำนวน นร.</t>
  </si>
  <si>
    <t>อัตรา</t>
  </si>
  <si>
    <t>รวมเงิน</t>
  </si>
  <si>
    <t>เงิน</t>
  </si>
  <si>
    <t>รวมทั้งสิ้น</t>
  </si>
  <si>
    <t>1. ค่าเล่าเรียน</t>
  </si>
  <si>
    <t xml:space="preserve"> - ก่อนประถม</t>
  </si>
  <si>
    <t xml:space="preserve"> - ป1 - ป6</t>
  </si>
  <si>
    <t xml:space="preserve"> - ม1 - ม3</t>
  </si>
  <si>
    <t xml:space="preserve"> - ม4 - ม6</t>
  </si>
  <si>
    <t xml:space="preserve"> - อาชีวศึกษา (ปวช 1-3 )</t>
  </si>
  <si>
    <t xml:space="preserve"> - การศึกษาพิเศษ</t>
  </si>
  <si>
    <t xml:space="preserve"> - การศึกษาสงเคราะห์</t>
  </si>
  <si>
    <t>2. หนังสือเรียน</t>
  </si>
  <si>
    <t xml:space="preserve"> - ป.1 </t>
  </si>
  <si>
    <t xml:space="preserve"> - ป.2</t>
  </si>
  <si>
    <t xml:space="preserve"> - ป.3</t>
  </si>
  <si>
    <t xml:space="preserve"> - ป.4</t>
  </si>
  <si>
    <t xml:space="preserve"> - ป.5</t>
  </si>
  <si>
    <t xml:space="preserve"> - ป.6</t>
  </si>
  <si>
    <t xml:space="preserve"> - ม.1 </t>
  </si>
  <si>
    <t xml:space="preserve"> -ม.2</t>
  </si>
  <si>
    <t xml:space="preserve"> -ม.3</t>
  </si>
  <si>
    <t xml:space="preserve"> - ม.4 </t>
  </si>
  <si>
    <t xml:space="preserve"> -ม.5</t>
  </si>
  <si>
    <t xml:space="preserve"> -ม.6</t>
  </si>
  <si>
    <t>3. อุปกรณ์การเรียน</t>
  </si>
  <si>
    <t>4. เครื่องแบบนักเรียน</t>
  </si>
  <si>
    <t>5. ค่าใช้จ่ายพัฒนาคุณภาพผู้เรียน</t>
  </si>
  <si>
    <t>ค่าใช้จ่ายสำหรับการจัดการศึกษาขั้นพื้นฐาน  ประจำปีงบประมาณ 2565</t>
  </si>
  <si>
    <t xml:space="preserve">         ภาคเรียนที่ 2/2563</t>
  </si>
  <si>
    <t xml:space="preserve">        ภาคเรียนที่ 1/2564</t>
  </si>
  <si>
    <t xml:space="preserve">                                            ประมาณการงบประมาณปี 2565</t>
  </si>
  <si>
    <t>วงเงินจัดสรร</t>
  </si>
  <si>
    <t>ค่าใช้จ่ายสำหรับการจัดการศึกษาขั้นพื้นฐาน  ประจำปีงบประมาณ 2566</t>
  </si>
  <si>
    <t>ประมาณการงบประมาณปี 2566</t>
  </si>
  <si>
    <t>ภาคเรียนที่ 2/2564</t>
  </si>
  <si>
    <t>ภาคเรียนที่ 1/2565</t>
  </si>
  <si>
    <t>รวม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</si>
</sst>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</numFmts>
  <fonts count="23" x14ac:knownFonts="1">
    <font>
      <sz val="16"/>
      <name val="Angsana New"/>
      <charset val="222"/>
    </font>
    <font>
      <sz val="16"/>
      <name val="Angsana New"/>
      <family val="1"/>
    </font>
    <font>
      <b/>
      <sz val="15"/>
      <name val="EucrosiaUPC"/>
      <family val="1"/>
      <charset val="222"/>
    </font>
    <font>
      <b/>
      <sz val="18"/>
      <name val="EucrosiaUPC"/>
      <family val="1"/>
      <charset val="222"/>
    </font>
    <font>
      <b/>
      <sz val="17"/>
      <name val="EucrosiaUPC"/>
      <family val="1"/>
      <charset val="222"/>
    </font>
    <font>
      <sz val="15"/>
      <name val="EucrosiaUPC"/>
      <family val="1"/>
      <charset val="222"/>
    </font>
    <font>
      <sz val="15"/>
      <color indexed="12"/>
      <name val="EucrosiaUPC"/>
      <family val="1"/>
      <charset val="222"/>
    </font>
    <font>
      <b/>
      <sz val="15"/>
      <color indexed="12"/>
      <name val="EucrosiaUPC"/>
      <family val="1"/>
      <charset val="222"/>
    </font>
    <font>
      <sz val="15"/>
      <color theme="1"/>
      <name val="EucrosiaUPC"/>
      <family val="1"/>
      <charset val="222"/>
    </font>
    <font>
      <b/>
      <sz val="15"/>
      <color indexed="10"/>
      <name val="EucrosiaUPC"/>
      <family val="1"/>
      <charset val="222"/>
    </font>
    <font>
      <sz val="15"/>
      <color indexed="10"/>
      <name val="EucrosiaUPC"/>
      <family val="1"/>
      <charset val="222"/>
    </font>
    <font>
      <sz val="15"/>
      <color rgb="FFFF0000"/>
      <name val="EucrosiaUPC"/>
      <family val="1"/>
      <charset val="222"/>
    </font>
    <font>
      <b/>
      <sz val="15"/>
      <name val="TH SarabunPSK"/>
      <family val="2"/>
    </font>
    <font>
      <b/>
      <sz val="18"/>
      <name val="TH SarabunPSK"/>
      <family val="2"/>
    </font>
    <font>
      <b/>
      <sz val="17"/>
      <name val="TH SarabunPSK"/>
      <family val="2"/>
    </font>
    <font>
      <sz val="15"/>
      <name val="TH SarabunPSK"/>
      <family val="2"/>
    </font>
    <font>
      <sz val="15"/>
      <color indexed="12"/>
      <name val="TH SarabunPSK"/>
      <family val="2"/>
    </font>
    <font>
      <b/>
      <sz val="15"/>
      <color indexed="12"/>
      <name val="TH SarabunPSK"/>
      <family val="2"/>
    </font>
    <font>
      <sz val="15"/>
      <color rgb="FFFF0000"/>
      <name val="TH SarabunPSK"/>
      <family val="2"/>
    </font>
    <font>
      <sz val="15"/>
      <color theme="1"/>
      <name val="TH SarabunPSK"/>
      <family val="2"/>
    </font>
    <font>
      <b/>
      <sz val="15"/>
      <color indexed="10"/>
      <name val="TH SarabunPSK"/>
      <family val="2"/>
    </font>
    <font>
      <sz val="15"/>
      <color indexed="10"/>
      <name val="TH SarabunPSK"/>
      <family val="2"/>
    </font>
    <font>
      <b/>
      <sz val="16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/>
    <xf numFmtId="0" fontId="2" fillId="0" borderId="1" xfId="0" applyFont="1" applyBorder="1" applyAlignment="1"/>
    <xf numFmtId="0" fontId="4" fillId="0" borderId="0" xfId="0" applyFont="1"/>
    <xf numFmtId="0" fontId="5" fillId="0" borderId="2" xfId="0" applyFont="1" applyBorder="1"/>
    <xf numFmtId="164" fontId="2" fillId="0" borderId="3" xfId="1" applyNumberFormat="1" applyFont="1" applyBorder="1"/>
    <xf numFmtId="164" fontId="2" fillId="0" borderId="4" xfId="1" applyNumberFormat="1" applyFont="1" applyBorder="1"/>
    <xf numFmtId="0" fontId="2" fillId="0" borderId="4" xfId="0" applyFont="1" applyBorder="1"/>
    <xf numFmtId="0" fontId="5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5" xfId="0" applyFont="1" applyBorder="1"/>
    <xf numFmtId="164" fontId="2" fillId="0" borderId="6" xfId="1" applyNumberFormat="1" applyFont="1" applyBorder="1"/>
    <xf numFmtId="0" fontId="2" fillId="0" borderId="0" xfId="0" applyFont="1"/>
    <xf numFmtId="0" fontId="2" fillId="0" borderId="3" xfId="0" applyFont="1" applyBorder="1" applyAlignment="1"/>
    <xf numFmtId="0" fontId="2" fillId="0" borderId="4" xfId="0" applyFont="1" applyBorder="1" applyAlignment="1"/>
    <xf numFmtId="0" fontId="5" fillId="0" borderId="7" xfId="0" applyFont="1" applyBorder="1"/>
    <xf numFmtId="164" fontId="2" fillId="0" borderId="8" xfId="1" applyNumberFormat="1" applyFont="1" applyBorder="1" applyAlignment="1">
      <alignment horizontal="center" shrinkToFit="1"/>
    </xf>
    <xf numFmtId="0" fontId="2" fillId="0" borderId="8" xfId="0" applyFont="1" applyBorder="1" applyAlignment="1">
      <alignment horizontal="center" shrinkToFit="1"/>
    </xf>
    <xf numFmtId="0" fontId="2" fillId="0" borderId="3" xfId="0" applyFont="1" applyBorder="1" applyAlignment="1">
      <alignment horizontal="center"/>
    </xf>
    <xf numFmtId="164" fontId="5" fillId="0" borderId="0" xfId="0" applyNumberFormat="1" applyFont="1"/>
    <xf numFmtId="0" fontId="6" fillId="2" borderId="8" xfId="0" applyFont="1" applyFill="1" applyBorder="1" applyAlignment="1">
      <alignment horizontal="center"/>
    </xf>
    <xf numFmtId="164" fontId="6" fillId="2" borderId="8" xfId="0" applyNumberFormat="1" applyFont="1" applyFill="1" applyBorder="1"/>
    <xf numFmtId="164" fontId="7" fillId="2" borderId="3" xfId="0" applyNumberFormat="1" applyFont="1" applyFill="1" applyBorder="1"/>
    <xf numFmtId="0" fontId="6" fillId="0" borderId="8" xfId="0" applyFont="1" applyFill="1" applyBorder="1"/>
    <xf numFmtId="164" fontId="6" fillId="0" borderId="8" xfId="0" applyNumberFormat="1" applyFont="1" applyFill="1" applyBorder="1"/>
    <xf numFmtId="164" fontId="7" fillId="0" borderId="3" xfId="0" applyNumberFormat="1" applyFont="1" applyFill="1" applyBorder="1"/>
    <xf numFmtId="0" fontId="6" fillId="3" borderId="8" xfId="0" applyFont="1" applyFill="1" applyBorder="1"/>
    <xf numFmtId="164" fontId="6" fillId="3" borderId="8" xfId="1" applyNumberFormat="1" applyFont="1" applyFill="1" applyBorder="1"/>
    <xf numFmtId="164" fontId="5" fillId="0" borderId="0" xfId="1" applyNumberFormat="1" applyFont="1"/>
    <xf numFmtId="0" fontId="5" fillId="0" borderId="8" xfId="0" applyFont="1" applyBorder="1"/>
    <xf numFmtId="164" fontId="5" fillId="0" borderId="8" xfId="1" applyNumberFormat="1" applyFont="1" applyBorder="1"/>
    <xf numFmtId="164" fontId="5" fillId="4" borderId="8" xfId="1" applyNumberFormat="1" applyFont="1" applyFill="1" applyBorder="1"/>
    <xf numFmtId="164" fontId="5" fillId="0" borderId="8" xfId="0" applyNumberFormat="1" applyFont="1" applyBorder="1"/>
    <xf numFmtId="17" fontId="5" fillId="0" borderId="0" xfId="0" applyNumberFormat="1" applyFont="1"/>
    <xf numFmtId="17" fontId="5" fillId="0" borderId="0" xfId="0" applyNumberFormat="1" applyFont="1" applyAlignment="1">
      <alignment horizontal="left"/>
    </xf>
    <xf numFmtId="43" fontId="5" fillId="0" borderId="0" xfId="1" applyFont="1"/>
    <xf numFmtId="165" fontId="5" fillId="0" borderId="0" xfId="0" applyNumberFormat="1" applyFont="1"/>
    <xf numFmtId="164" fontId="5" fillId="5" borderId="8" xfId="1" applyNumberFormat="1" applyFont="1" applyFill="1" applyBorder="1"/>
    <xf numFmtId="164" fontId="8" fillId="5" borderId="8" xfId="1" applyNumberFormat="1" applyFont="1" applyFill="1" applyBorder="1"/>
    <xf numFmtId="164" fontId="8" fillId="4" borderId="8" xfId="1" applyNumberFormat="1" applyFont="1" applyFill="1" applyBorder="1"/>
    <xf numFmtId="164" fontId="5" fillId="0" borderId="5" xfId="1" applyNumberFormat="1" applyFont="1" applyBorder="1"/>
    <xf numFmtId="164" fontId="7" fillId="6" borderId="3" xfId="1" applyNumberFormat="1" applyFont="1" applyFill="1" applyBorder="1"/>
    <xf numFmtId="0" fontId="7" fillId="3" borderId="8" xfId="0" applyFont="1" applyFill="1" applyBorder="1"/>
    <xf numFmtId="164" fontId="9" fillId="3" borderId="8" xfId="1" applyNumberFormat="1" applyFont="1" applyFill="1" applyBorder="1"/>
    <xf numFmtId="164" fontId="9" fillId="3" borderId="3" xfId="1" applyNumberFormat="1" applyFont="1" applyFill="1" applyBorder="1"/>
    <xf numFmtId="164" fontId="10" fillId="4" borderId="8" xfId="1" applyNumberFormat="1" applyFont="1" applyFill="1" applyBorder="1" applyAlignment="1">
      <alignment horizontal="center"/>
    </xf>
    <xf numFmtId="164" fontId="10" fillId="0" borderId="8" xfId="1" applyNumberFormat="1" applyFont="1" applyBorder="1"/>
    <xf numFmtId="164" fontId="10" fillId="4" borderId="8" xfId="1" applyNumberFormat="1" applyFont="1" applyFill="1" applyBorder="1"/>
    <xf numFmtId="164" fontId="10" fillId="0" borderId="8" xfId="0" applyNumberFormat="1" applyFont="1" applyBorder="1"/>
    <xf numFmtId="164" fontId="9" fillId="0" borderId="3" xfId="1" applyNumberFormat="1" applyFont="1" applyBorder="1" applyAlignment="1">
      <alignment horizontal="right"/>
    </xf>
    <xf numFmtId="164" fontId="5" fillId="0" borderId="9" xfId="1" applyNumberFormat="1" applyFont="1" applyBorder="1"/>
    <xf numFmtId="164" fontId="5" fillId="0" borderId="2" xfId="1" applyNumberFormat="1" applyFont="1" applyBorder="1"/>
    <xf numFmtId="164" fontId="10" fillId="4" borderId="2" xfId="1" applyNumberFormat="1" applyFont="1" applyFill="1" applyBorder="1" applyAlignment="1">
      <alignment horizontal="center"/>
    </xf>
    <xf numFmtId="164" fontId="10" fillId="4" borderId="2" xfId="1" applyNumberFormat="1" applyFont="1" applyFill="1" applyBorder="1"/>
    <xf numFmtId="164" fontId="5" fillId="0" borderId="10" xfId="1" applyNumberFormat="1" applyFont="1" applyBorder="1"/>
    <xf numFmtId="0" fontId="5" fillId="0" borderId="8" xfId="0" applyFont="1" applyBorder="1" applyAlignment="1">
      <alignment horizontal="center"/>
    </xf>
    <xf numFmtId="0" fontId="11" fillId="0" borderId="8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/>
    <xf numFmtId="164" fontId="7" fillId="2" borderId="0" xfId="0" applyNumberFormat="1" applyFont="1" applyFill="1" applyBorder="1"/>
    <xf numFmtId="164" fontId="7" fillId="0" borderId="0" xfId="0" applyNumberFormat="1" applyFont="1" applyFill="1" applyBorder="1"/>
    <xf numFmtId="164" fontId="6" fillId="3" borderId="0" xfId="1" applyNumberFormat="1" applyFont="1" applyFill="1" applyBorder="1"/>
    <xf numFmtId="164" fontId="2" fillId="0" borderId="0" xfId="1" applyNumberFormat="1" applyFont="1" applyBorder="1"/>
    <xf numFmtId="164" fontId="7" fillId="6" borderId="0" xfId="1" applyNumberFormat="1" applyFont="1" applyFill="1" applyBorder="1"/>
    <xf numFmtId="164" fontId="9" fillId="3" borderId="0" xfId="1" applyNumberFormat="1" applyFont="1" applyFill="1" applyBorder="1"/>
    <xf numFmtId="164" fontId="9" fillId="0" borderId="0" xfId="1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3" fillId="0" borderId="0" xfId="0" applyFont="1"/>
    <xf numFmtId="0" fontId="12" fillId="0" borderId="1" xfId="0" applyFont="1" applyBorder="1" applyAlignment="1"/>
    <xf numFmtId="0" fontId="14" fillId="0" borderId="0" xfId="0" applyFont="1"/>
    <xf numFmtId="0" fontId="15" fillId="0" borderId="2" xfId="0" applyFont="1" applyBorder="1"/>
    <xf numFmtId="0" fontId="15" fillId="0" borderId="0" xfId="0" applyFont="1"/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5" xfId="0" applyFont="1" applyBorder="1"/>
    <xf numFmtId="0" fontId="12" fillId="0" borderId="0" xfId="0" applyFont="1"/>
    <xf numFmtId="0" fontId="15" fillId="0" borderId="7" xfId="0" applyFont="1" applyBorder="1"/>
    <xf numFmtId="164" fontId="12" fillId="0" borderId="8" xfId="1" applyNumberFormat="1" applyFont="1" applyBorder="1" applyAlignment="1">
      <alignment horizontal="center" shrinkToFit="1"/>
    </xf>
    <xf numFmtId="0" fontId="12" fillId="0" borderId="8" xfId="0" applyFont="1" applyBorder="1" applyAlignment="1">
      <alignment horizontal="center" shrinkToFit="1"/>
    </xf>
    <xf numFmtId="164" fontId="15" fillId="0" borderId="0" xfId="0" applyNumberFormat="1" applyFont="1"/>
    <xf numFmtId="0" fontId="16" fillId="2" borderId="8" xfId="0" applyFont="1" applyFill="1" applyBorder="1" applyAlignment="1">
      <alignment horizontal="center"/>
    </xf>
    <xf numFmtId="164" fontId="16" fillId="2" borderId="8" xfId="0" applyNumberFormat="1" applyFont="1" applyFill="1" applyBorder="1"/>
    <xf numFmtId="0" fontId="16" fillId="0" borderId="8" xfId="0" applyFont="1" applyFill="1" applyBorder="1"/>
    <xf numFmtId="164" fontId="16" fillId="0" borderId="8" xfId="0" applyNumberFormat="1" applyFont="1" applyFill="1" applyBorder="1"/>
    <xf numFmtId="164" fontId="17" fillId="0" borderId="0" xfId="0" applyNumberFormat="1" applyFont="1" applyFill="1" applyBorder="1"/>
    <xf numFmtId="0" fontId="16" fillId="3" borderId="8" xfId="0" applyFont="1" applyFill="1" applyBorder="1"/>
    <xf numFmtId="164" fontId="16" fillId="3" borderId="8" xfId="1" applyNumberFormat="1" applyFont="1" applyFill="1" applyBorder="1"/>
    <xf numFmtId="164" fontId="15" fillId="0" borderId="0" xfId="1" applyNumberFormat="1" applyFont="1"/>
    <xf numFmtId="0" fontId="15" fillId="0" borderId="8" xfId="0" applyFont="1" applyBorder="1"/>
    <xf numFmtId="164" fontId="15" fillId="0" borderId="8" xfId="1" applyNumberFormat="1" applyFont="1" applyBorder="1"/>
    <xf numFmtId="164" fontId="15" fillId="4" borderId="8" xfId="1" applyNumberFormat="1" applyFont="1" applyFill="1" applyBorder="1"/>
    <xf numFmtId="164" fontId="15" fillId="0" borderId="8" xfId="0" applyNumberFormat="1" applyFont="1" applyBorder="1"/>
    <xf numFmtId="17" fontId="15" fillId="0" borderId="0" xfId="0" applyNumberFormat="1" applyFont="1"/>
    <xf numFmtId="0" fontId="18" fillId="0" borderId="8" xfId="0" applyFont="1" applyBorder="1"/>
    <xf numFmtId="17" fontId="15" fillId="0" borderId="0" xfId="0" applyNumberFormat="1" applyFont="1" applyAlignment="1">
      <alignment horizontal="left"/>
    </xf>
    <xf numFmtId="43" fontId="15" fillId="0" borderId="0" xfId="1" applyFont="1"/>
    <xf numFmtId="165" fontId="15" fillId="0" borderId="0" xfId="0" applyNumberFormat="1" applyFont="1"/>
    <xf numFmtId="164" fontId="15" fillId="5" borderId="8" xfId="1" applyNumberFormat="1" applyFont="1" applyFill="1" applyBorder="1"/>
    <xf numFmtId="164" fontId="19" fillId="5" borderId="8" xfId="1" applyNumberFormat="1" applyFont="1" applyFill="1" applyBorder="1"/>
    <xf numFmtId="164" fontId="19" fillId="4" borderId="8" xfId="1" applyNumberFormat="1" applyFont="1" applyFill="1" applyBorder="1"/>
    <xf numFmtId="164" fontId="15" fillId="0" borderId="5" xfId="1" applyNumberFormat="1" applyFont="1" applyBorder="1"/>
    <xf numFmtId="0" fontId="17" fillId="3" borderId="8" xfId="0" applyFont="1" applyFill="1" applyBorder="1"/>
    <xf numFmtId="164" fontId="20" fillId="3" borderId="8" xfId="1" applyNumberFormat="1" applyFont="1" applyFill="1" applyBorder="1"/>
    <xf numFmtId="164" fontId="21" fillId="4" borderId="8" xfId="1" applyNumberFormat="1" applyFont="1" applyFill="1" applyBorder="1" applyAlignment="1">
      <alignment horizontal="center"/>
    </xf>
    <xf numFmtId="164" fontId="21" fillId="0" borderId="8" xfId="1" applyNumberFormat="1" applyFont="1" applyBorder="1"/>
    <xf numFmtId="164" fontId="21" fillId="4" borderId="8" xfId="1" applyNumberFormat="1" applyFont="1" applyFill="1" applyBorder="1"/>
    <xf numFmtId="164" fontId="21" fillId="0" borderId="8" xfId="0" applyNumberFormat="1" applyFont="1" applyBorder="1"/>
    <xf numFmtId="164" fontId="15" fillId="0" borderId="9" xfId="1" applyNumberFormat="1" applyFont="1" applyBorder="1"/>
    <xf numFmtId="164" fontId="15" fillId="0" borderId="2" xfId="1" applyNumberFormat="1" applyFont="1" applyBorder="1"/>
    <xf numFmtId="164" fontId="21" fillId="4" borderId="2" xfId="1" applyNumberFormat="1" applyFont="1" applyFill="1" applyBorder="1" applyAlignment="1">
      <alignment horizontal="center"/>
    </xf>
    <xf numFmtId="164" fontId="21" fillId="4" borderId="2" xfId="1" applyNumberFormat="1" applyFont="1" applyFill="1" applyBorder="1"/>
    <xf numFmtId="164" fontId="15" fillId="0" borderId="10" xfId="1" applyNumberFormat="1" applyFont="1" applyBorder="1"/>
    <xf numFmtId="0" fontId="15" fillId="0" borderId="8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164" fontId="12" fillId="0" borderId="3" xfId="1" applyNumberFormat="1" applyFont="1" applyBorder="1" applyAlignment="1">
      <alignment horizontal="center"/>
    </xf>
    <xf numFmtId="164" fontId="12" fillId="0" borderId="4" xfId="1" applyNumberFormat="1" applyFont="1" applyBorder="1" applyAlignment="1">
      <alignment horizontal="center"/>
    </xf>
    <xf numFmtId="164" fontId="12" fillId="0" borderId="6" xfId="1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164" fontId="17" fillId="2" borderId="8" xfId="0" applyNumberFormat="1" applyFont="1" applyFill="1" applyBorder="1"/>
    <xf numFmtId="164" fontId="17" fillId="0" borderId="8" xfId="0" applyNumberFormat="1" applyFont="1" applyFill="1" applyBorder="1"/>
    <xf numFmtId="164" fontId="12" fillId="0" borderId="8" xfId="1" applyNumberFormat="1" applyFont="1" applyBorder="1"/>
    <xf numFmtId="164" fontId="17" fillId="6" borderId="8" xfId="1" applyNumberFormat="1" applyFont="1" applyFill="1" applyBorder="1"/>
    <xf numFmtId="164" fontId="20" fillId="0" borderId="8" xfId="1" applyNumberFormat="1" applyFont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12" fillId="0" borderId="0" xfId="0" applyFont="1" applyFill="1" applyBorder="1"/>
    <xf numFmtId="164" fontId="16" fillId="0" borderId="0" xfId="1" applyNumberFormat="1" applyFont="1" applyFill="1" applyBorder="1"/>
    <xf numFmtId="164" fontId="12" fillId="0" borderId="0" xfId="1" applyNumberFormat="1" applyFont="1" applyFill="1" applyBorder="1"/>
    <xf numFmtId="164" fontId="17" fillId="0" borderId="0" xfId="1" applyNumberFormat="1" applyFont="1" applyFill="1" applyBorder="1"/>
    <xf numFmtId="164" fontId="20" fillId="0" borderId="0" xfId="1" applyNumberFormat="1" applyFont="1" applyFill="1" applyBorder="1"/>
    <xf numFmtId="164" fontId="20" fillId="0" borderId="0" xfId="1" applyNumberFormat="1" applyFont="1" applyFill="1" applyBorder="1" applyAlignment="1">
      <alignment horizontal="right"/>
    </xf>
    <xf numFmtId="0" fontId="12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55"/>
  <sheetViews>
    <sheetView tabSelected="1" zoomScale="90" zoomScaleNormal="9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1" sqref="F11"/>
    </sheetView>
  </sheetViews>
  <sheetFormatPr defaultRowHeight="23.25" x14ac:dyDescent="0.55000000000000004"/>
  <cols>
    <col min="1" max="1" width="30.7109375" style="73" customWidth="1"/>
    <col min="2" max="2" width="11" style="73" customWidth="1"/>
    <col min="3" max="3" width="9.140625" style="73" customWidth="1"/>
    <col min="4" max="4" width="14.42578125" style="73" customWidth="1"/>
    <col min="5" max="5" width="10.85546875" style="73" customWidth="1"/>
    <col min="6" max="6" width="10.140625" style="73" customWidth="1"/>
    <col min="7" max="7" width="14.85546875" style="73" customWidth="1"/>
    <col min="8" max="8" width="11.7109375" style="73" customWidth="1"/>
    <col min="9" max="9" width="16.85546875" style="77" customWidth="1"/>
    <col min="10" max="10" width="16.85546875" style="136" customWidth="1"/>
    <col min="11" max="11" width="14.42578125" style="73" customWidth="1"/>
    <col min="12" max="12" width="13.42578125" style="73" hidden="1" customWidth="1"/>
    <col min="13" max="15" width="14.42578125" style="73" customWidth="1"/>
    <col min="16" max="17" width="9.140625" style="73"/>
    <col min="18" max="19" width="15.42578125" style="73" bestFit="1" customWidth="1"/>
    <col min="20" max="20" width="15" style="73" bestFit="1" customWidth="1"/>
    <col min="21" max="16384" width="9.140625" style="73"/>
  </cols>
  <sheetData>
    <row r="1" spans="1:20" s="69" customFormat="1" ht="27.75" x14ac:dyDescent="0.65">
      <c r="A1" s="115" t="s">
        <v>36</v>
      </c>
      <c r="B1" s="115"/>
      <c r="C1" s="115"/>
      <c r="D1" s="115"/>
      <c r="E1" s="115"/>
      <c r="F1" s="115"/>
      <c r="G1" s="115"/>
      <c r="H1" s="115"/>
      <c r="I1" s="115"/>
      <c r="J1" s="128"/>
    </row>
    <row r="2" spans="1:20" s="69" customFormat="1" ht="27.75" x14ac:dyDescent="0.65">
      <c r="A2" s="115" t="s">
        <v>0</v>
      </c>
      <c r="B2" s="115"/>
      <c r="C2" s="115"/>
      <c r="D2" s="115"/>
      <c r="E2" s="115"/>
      <c r="F2" s="115"/>
      <c r="G2" s="115"/>
      <c r="H2" s="115"/>
      <c r="I2" s="115"/>
      <c r="J2" s="128"/>
    </row>
    <row r="3" spans="1:20" s="71" customFormat="1" ht="14.25" customHeight="1" x14ac:dyDescent="0.6">
      <c r="A3" s="70"/>
      <c r="B3" s="70"/>
      <c r="C3" s="70"/>
      <c r="D3" s="70"/>
      <c r="E3" s="70"/>
      <c r="F3" s="70"/>
      <c r="G3" s="70"/>
      <c r="H3" s="70"/>
      <c r="I3" s="70"/>
      <c r="J3" s="129"/>
    </row>
    <row r="4" spans="1:20" x14ac:dyDescent="0.55000000000000004">
      <c r="A4" s="72"/>
      <c r="B4" s="116" t="s">
        <v>37</v>
      </c>
      <c r="C4" s="117"/>
      <c r="D4" s="117"/>
      <c r="E4" s="117"/>
      <c r="F4" s="117"/>
      <c r="G4" s="117"/>
      <c r="H4" s="117"/>
      <c r="I4" s="118"/>
      <c r="J4" s="130"/>
      <c r="M4" s="74"/>
      <c r="N4" s="75"/>
    </row>
    <row r="5" spans="1:20" x14ac:dyDescent="0.55000000000000004">
      <c r="A5" s="76"/>
      <c r="B5" s="116" t="s">
        <v>38</v>
      </c>
      <c r="C5" s="117"/>
      <c r="D5" s="118"/>
      <c r="E5" s="119" t="s">
        <v>39</v>
      </c>
      <c r="F5" s="120"/>
      <c r="G5" s="121"/>
      <c r="H5" s="119" t="s">
        <v>40</v>
      </c>
      <c r="I5" s="121"/>
      <c r="J5" s="129"/>
      <c r="M5" s="74"/>
      <c r="N5" s="75"/>
    </row>
    <row r="6" spans="1:20" x14ac:dyDescent="0.55000000000000004">
      <c r="A6" s="78"/>
      <c r="B6" s="79" t="s">
        <v>2</v>
      </c>
      <c r="C6" s="79" t="s">
        <v>3</v>
      </c>
      <c r="D6" s="79" t="s">
        <v>4</v>
      </c>
      <c r="E6" s="80" t="s">
        <v>2</v>
      </c>
      <c r="F6" s="80" t="s">
        <v>3</v>
      </c>
      <c r="G6" s="80" t="s">
        <v>4</v>
      </c>
      <c r="H6" s="80" t="s">
        <v>2</v>
      </c>
      <c r="I6" s="122" t="s">
        <v>5</v>
      </c>
      <c r="J6" s="128"/>
      <c r="K6" s="81"/>
      <c r="M6" s="74"/>
      <c r="N6" s="75"/>
    </row>
    <row r="7" spans="1:20" x14ac:dyDescent="0.55000000000000004">
      <c r="A7" s="82" t="s">
        <v>6</v>
      </c>
      <c r="B7" s="83"/>
      <c r="C7" s="83"/>
      <c r="D7" s="83">
        <f>+D9+D17+D34+D42+D50+95</f>
        <v>95</v>
      </c>
      <c r="E7" s="83"/>
      <c r="F7" s="83"/>
      <c r="G7" s="83">
        <f>+G9+G17+G34+G42+G50+40</f>
        <v>40</v>
      </c>
      <c r="H7" s="83"/>
      <c r="I7" s="123">
        <f>+D7+G7</f>
        <v>135</v>
      </c>
      <c r="J7" s="86"/>
      <c r="M7" s="81"/>
      <c r="N7" s="81"/>
      <c r="O7" s="81"/>
    </row>
    <row r="8" spans="1:20" ht="6" customHeight="1" x14ac:dyDescent="0.55000000000000004">
      <c r="A8" s="84"/>
      <c r="B8" s="85"/>
      <c r="C8" s="85"/>
      <c r="D8" s="85"/>
      <c r="E8" s="85"/>
      <c r="F8" s="85"/>
      <c r="G8" s="85"/>
      <c r="H8" s="85"/>
      <c r="I8" s="124"/>
      <c r="J8" s="86"/>
    </row>
    <row r="9" spans="1:20" x14ac:dyDescent="0.55000000000000004">
      <c r="A9" s="87" t="s">
        <v>7</v>
      </c>
      <c r="B9" s="88">
        <f t="shared" ref="B9:I9" si="0">SUM(B10:B16)</f>
        <v>0</v>
      </c>
      <c r="C9" s="88">
        <f t="shared" si="0"/>
        <v>5450</v>
      </c>
      <c r="D9" s="88">
        <f t="shared" si="0"/>
        <v>0</v>
      </c>
      <c r="E9" s="88">
        <f t="shared" si="0"/>
        <v>0</v>
      </c>
      <c r="F9" s="88">
        <f t="shared" si="0"/>
        <v>5450</v>
      </c>
      <c r="G9" s="88">
        <f t="shared" si="0"/>
        <v>0</v>
      </c>
      <c r="H9" s="88">
        <f t="shared" si="0"/>
        <v>0</v>
      </c>
      <c r="I9" s="88">
        <f t="shared" si="0"/>
        <v>0</v>
      </c>
      <c r="J9" s="131"/>
      <c r="K9" s="81"/>
      <c r="M9" s="89"/>
      <c r="N9" s="89"/>
    </row>
    <row r="10" spans="1:20" x14ac:dyDescent="0.55000000000000004">
      <c r="A10" s="90" t="s">
        <v>8</v>
      </c>
      <c r="B10" s="91"/>
      <c r="C10" s="91">
        <v>850</v>
      </c>
      <c r="D10" s="91">
        <f>+C10*B10</f>
        <v>0</v>
      </c>
      <c r="E10" s="91"/>
      <c r="F10" s="92">
        <v>850</v>
      </c>
      <c r="G10" s="91">
        <f>+F10*E10</f>
        <v>0</v>
      </c>
      <c r="H10" s="93">
        <f>+B10+E10</f>
        <v>0</v>
      </c>
      <c r="I10" s="125">
        <f>+D10+G10</f>
        <v>0</v>
      </c>
      <c r="J10" s="132"/>
      <c r="K10" s="81"/>
      <c r="N10" s="94"/>
      <c r="O10" s="94"/>
    </row>
    <row r="11" spans="1:20" x14ac:dyDescent="0.55000000000000004">
      <c r="A11" s="90" t="s">
        <v>9</v>
      </c>
      <c r="B11" s="91"/>
      <c r="C11" s="91">
        <v>950</v>
      </c>
      <c r="D11" s="91">
        <f t="shared" ref="D11:D16" si="1">+C11*B11</f>
        <v>0</v>
      </c>
      <c r="E11" s="91"/>
      <c r="F11" s="92">
        <v>950</v>
      </c>
      <c r="G11" s="91">
        <f t="shared" ref="G11:G16" si="2">+F11*E11</f>
        <v>0</v>
      </c>
      <c r="H11" s="93">
        <f t="shared" ref="H11:H16" si="3">+B11+E11</f>
        <v>0</v>
      </c>
      <c r="I11" s="125">
        <f t="shared" ref="I11:I16" si="4">+D11+G11</f>
        <v>0</v>
      </c>
      <c r="J11" s="132"/>
      <c r="K11" s="81"/>
    </row>
    <row r="12" spans="1:20" x14ac:dyDescent="0.55000000000000004">
      <c r="A12" s="95" t="s">
        <v>10</v>
      </c>
      <c r="B12" s="91"/>
      <c r="C12" s="91">
        <v>1750</v>
      </c>
      <c r="D12" s="91">
        <f t="shared" si="1"/>
        <v>0</v>
      </c>
      <c r="E12" s="91"/>
      <c r="F12" s="92">
        <v>1750</v>
      </c>
      <c r="G12" s="91">
        <f t="shared" si="2"/>
        <v>0</v>
      </c>
      <c r="H12" s="93">
        <f>+B12+E12</f>
        <v>0</v>
      </c>
      <c r="I12" s="125">
        <f t="shared" si="4"/>
        <v>0</v>
      </c>
      <c r="J12" s="132"/>
      <c r="K12" s="81"/>
      <c r="R12" s="96"/>
      <c r="S12" s="96"/>
    </row>
    <row r="13" spans="1:20" x14ac:dyDescent="0.55000000000000004">
      <c r="A13" s="95" t="s">
        <v>11</v>
      </c>
      <c r="B13" s="91"/>
      <c r="C13" s="91">
        <v>1900</v>
      </c>
      <c r="D13" s="91">
        <f t="shared" si="1"/>
        <v>0</v>
      </c>
      <c r="E13" s="91"/>
      <c r="F13" s="92">
        <v>1900</v>
      </c>
      <c r="G13" s="91">
        <f t="shared" si="2"/>
        <v>0</v>
      </c>
      <c r="H13" s="93">
        <f t="shared" si="3"/>
        <v>0</v>
      </c>
      <c r="I13" s="125">
        <f t="shared" si="4"/>
        <v>0</v>
      </c>
      <c r="J13" s="132"/>
      <c r="K13" s="81"/>
      <c r="R13" s="97"/>
      <c r="S13" s="97"/>
      <c r="T13" s="98"/>
    </row>
    <row r="14" spans="1:20" x14ac:dyDescent="0.55000000000000004">
      <c r="A14" s="90" t="s">
        <v>12</v>
      </c>
      <c r="B14" s="91">
        <v>0</v>
      </c>
      <c r="C14" s="91">
        <v>0</v>
      </c>
      <c r="D14" s="91">
        <f t="shared" si="1"/>
        <v>0</v>
      </c>
      <c r="E14" s="91">
        <v>0</v>
      </c>
      <c r="F14" s="92">
        <v>0</v>
      </c>
      <c r="G14" s="91">
        <f t="shared" si="2"/>
        <v>0</v>
      </c>
      <c r="H14" s="93">
        <f t="shared" si="3"/>
        <v>0</v>
      </c>
      <c r="I14" s="125">
        <f t="shared" si="4"/>
        <v>0</v>
      </c>
      <c r="J14" s="132"/>
      <c r="K14" s="81"/>
      <c r="R14" s="97"/>
      <c r="S14" s="97"/>
      <c r="T14" s="98"/>
    </row>
    <row r="15" spans="1:20" x14ac:dyDescent="0.55000000000000004">
      <c r="A15" s="90" t="s">
        <v>13</v>
      </c>
      <c r="B15" s="91">
        <v>0</v>
      </c>
      <c r="C15" s="91">
        <v>0</v>
      </c>
      <c r="D15" s="91">
        <f t="shared" si="1"/>
        <v>0</v>
      </c>
      <c r="E15" s="91">
        <v>0</v>
      </c>
      <c r="F15" s="91">
        <v>0</v>
      </c>
      <c r="G15" s="91">
        <f t="shared" si="2"/>
        <v>0</v>
      </c>
      <c r="H15" s="93">
        <f t="shared" si="3"/>
        <v>0</v>
      </c>
      <c r="I15" s="125">
        <f t="shared" si="4"/>
        <v>0</v>
      </c>
      <c r="J15" s="132"/>
      <c r="K15" s="81"/>
      <c r="R15" s="97"/>
      <c r="S15" s="97"/>
      <c r="T15" s="98"/>
    </row>
    <row r="16" spans="1:20" x14ac:dyDescent="0.55000000000000004">
      <c r="A16" s="90" t="s">
        <v>14</v>
      </c>
      <c r="B16" s="91">
        <v>0</v>
      </c>
      <c r="C16" s="91">
        <v>0</v>
      </c>
      <c r="D16" s="91">
        <f t="shared" si="1"/>
        <v>0</v>
      </c>
      <c r="E16" s="91">
        <v>0</v>
      </c>
      <c r="F16" s="91">
        <v>0</v>
      </c>
      <c r="G16" s="91">
        <f t="shared" si="2"/>
        <v>0</v>
      </c>
      <c r="H16" s="93">
        <f t="shared" si="3"/>
        <v>0</v>
      </c>
      <c r="I16" s="125">
        <f t="shared" si="4"/>
        <v>0</v>
      </c>
      <c r="J16" s="132"/>
      <c r="K16" s="81"/>
      <c r="R16" s="97"/>
      <c r="S16" s="97"/>
      <c r="T16" s="97"/>
    </row>
    <row r="17" spans="1:15" x14ac:dyDescent="0.55000000000000004">
      <c r="A17" s="87" t="s">
        <v>15</v>
      </c>
      <c r="B17" s="88">
        <f>SUM(B18:B33)</f>
        <v>0</v>
      </c>
      <c r="C17" s="88">
        <f>SUM(C18:C33)</f>
        <v>0</v>
      </c>
      <c r="D17" s="88">
        <f>ROUNDDOWN(SUM(D18:D33),-2)</f>
        <v>0</v>
      </c>
      <c r="E17" s="88">
        <f>SUM(E18:E30)</f>
        <v>0</v>
      </c>
      <c r="F17" s="88">
        <f>SUM(F18:F33)</f>
        <v>10643</v>
      </c>
      <c r="G17" s="88">
        <f>SUM(G18:G33)</f>
        <v>0</v>
      </c>
      <c r="H17" s="88">
        <f>SUM(H18:H33)</f>
        <v>0</v>
      </c>
      <c r="I17" s="88">
        <f>SUM(I18:I33)</f>
        <v>0</v>
      </c>
      <c r="J17" s="131"/>
      <c r="K17" s="81"/>
      <c r="N17" s="89"/>
      <c r="O17" s="89"/>
    </row>
    <row r="18" spans="1:15" x14ac:dyDescent="0.55000000000000004">
      <c r="A18" s="90" t="s">
        <v>8</v>
      </c>
      <c r="B18" s="91"/>
      <c r="C18" s="91">
        <v>0</v>
      </c>
      <c r="D18" s="91">
        <v>0</v>
      </c>
      <c r="E18" s="91"/>
      <c r="F18" s="92">
        <v>200</v>
      </c>
      <c r="G18" s="91">
        <f>+F18*E18</f>
        <v>0</v>
      </c>
      <c r="H18" s="93">
        <f>+E18</f>
        <v>0</v>
      </c>
      <c r="I18" s="125">
        <f>D18+G18</f>
        <v>0</v>
      </c>
      <c r="J18" s="132"/>
      <c r="K18" s="81"/>
    </row>
    <row r="19" spans="1:15" x14ac:dyDescent="0.55000000000000004">
      <c r="A19" s="90" t="s">
        <v>16</v>
      </c>
      <c r="B19" s="91"/>
      <c r="C19" s="91">
        <v>0</v>
      </c>
      <c r="D19" s="91">
        <v>0</v>
      </c>
      <c r="E19" s="91"/>
      <c r="F19" s="99">
        <f>561+64</f>
        <v>625</v>
      </c>
      <c r="G19" s="91">
        <f t="shared" ref="G19:G33" si="5">+F19*E19</f>
        <v>0</v>
      </c>
      <c r="H19" s="93">
        <f t="shared" ref="H19:H33" si="6">+E19</f>
        <v>0</v>
      </c>
      <c r="I19" s="125">
        <f t="shared" ref="I19:I33" si="7">D19+G19</f>
        <v>0</v>
      </c>
      <c r="J19" s="132"/>
      <c r="K19" s="81"/>
    </row>
    <row r="20" spans="1:15" x14ac:dyDescent="0.55000000000000004">
      <c r="A20" s="90" t="s">
        <v>17</v>
      </c>
      <c r="B20" s="91"/>
      <c r="C20" s="91"/>
      <c r="D20" s="91"/>
      <c r="E20" s="91"/>
      <c r="F20" s="100">
        <f>605+14</f>
        <v>619</v>
      </c>
      <c r="G20" s="91">
        <f t="shared" si="5"/>
        <v>0</v>
      </c>
      <c r="H20" s="93">
        <f t="shared" si="6"/>
        <v>0</v>
      </c>
      <c r="I20" s="125">
        <f t="shared" si="7"/>
        <v>0</v>
      </c>
      <c r="J20" s="132"/>
      <c r="K20" s="81"/>
    </row>
    <row r="21" spans="1:15" x14ac:dyDescent="0.55000000000000004">
      <c r="A21" s="90" t="s">
        <v>18</v>
      </c>
      <c r="B21" s="91"/>
      <c r="C21" s="91"/>
      <c r="D21" s="91"/>
      <c r="E21" s="91"/>
      <c r="F21" s="101">
        <v>622</v>
      </c>
      <c r="G21" s="91">
        <f t="shared" si="5"/>
        <v>0</v>
      </c>
      <c r="H21" s="93">
        <f t="shared" si="6"/>
        <v>0</v>
      </c>
      <c r="I21" s="125">
        <f t="shared" si="7"/>
        <v>0</v>
      </c>
      <c r="J21" s="132"/>
      <c r="K21" s="81"/>
    </row>
    <row r="22" spans="1:15" x14ac:dyDescent="0.55000000000000004">
      <c r="A22" s="90" t="s">
        <v>19</v>
      </c>
      <c r="B22" s="91"/>
      <c r="C22" s="91"/>
      <c r="D22" s="91"/>
      <c r="E22" s="91"/>
      <c r="F22" s="99">
        <f>653+20</f>
        <v>673</v>
      </c>
      <c r="G22" s="91">
        <f t="shared" si="5"/>
        <v>0</v>
      </c>
      <c r="H22" s="93">
        <f t="shared" si="6"/>
        <v>0</v>
      </c>
      <c r="I22" s="125">
        <f t="shared" si="7"/>
        <v>0</v>
      </c>
      <c r="J22" s="132"/>
      <c r="K22" s="81"/>
    </row>
    <row r="23" spans="1:15" x14ac:dyDescent="0.55000000000000004">
      <c r="A23" s="90" t="s">
        <v>20</v>
      </c>
      <c r="B23" s="91"/>
      <c r="C23" s="91"/>
      <c r="D23" s="91"/>
      <c r="E23" s="91"/>
      <c r="F23" s="99">
        <f>785+21</f>
        <v>806</v>
      </c>
      <c r="G23" s="91">
        <f t="shared" si="5"/>
        <v>0</v>
      </c>
      <c r="H23" s="93">
        <f t="shared" si="6"/>
        <v>0</v>
      </c>
      <c r="I23" s="125">
        <f t="shared" si="7"/>
        <v>0</v>
      </c>
      <c r="J23" s="132"/>
      <c r="K23" s="81"/>
    </row>
    <row r="24" spans="1:15" x14ac:dyDescent="0.55000000000000004">
      <c r="A24" s="90" t="s">
        <v>21</v>
      </c>
      <c r="B24" s="91"/>
      <c r="C24" s="91"/>
      <c r="D24" s="91"/>
      <c r="E24" s="91"/>
      <c r="F24" s="92">
        <v>818</v>
      </c>
      <c r="G24" s="91">
        <f t="shared" si="5"/>
        <v>0</v>
      </c>
      <c r="H24" s="93">
        <f t="shared" si="6"/>
        <v>0</v>
      </c>
      <c r="I24" s="125">
        <f t="shared" si="7"/>
        <v>0</v>
      </c>
      <c r="J24" s="132"/>
      <c r="K24" s="81"/>
    </row>
    <row r="25" spans="1:15" x14ac:dyDescent="0.55000000000000004">
      <c r="A25" s="90" t="s">
        <v>22</v>
      </c>
      <c r="B25" s="91"/>
      <c r="C25" s="91">
        <v>0</v>
      </c>
      <c r="D25" s="91"/>
      <c r="E25" s="91"/>
      <c r="F25" s="99">
        <f>716+48</f>
        <v>764</v>
      </c>
      <c r="G25" s="91">
        <f t="shared" si="5"/>
        <v>0</v>
      </c>
      <c r="H25" s="93">
        <f t="shared" si="6"/>
        <v>0</v>
      </c>
      <c r="I25" s="125">
        <f t="shared" si="7"/>
        <v>0</v>
      </c>
      <c r="J25" s="132"/>
      <c r="K25" s="81"/>
      <c r="M25" s="81"/>
      <c r="N25" s="81"/>
    </row>
    <row r="26" spans="1:15" x14ac:dyDescent="0.55000000000000004">
      <c r="A26" s="90" t="s">
        <v>23</v>
      </c>
      <c r="B26" s="91"/>
      <c r="C26" s="91"/>
      <c r="D26" s="91"/>
      <c r="E26" s="91"/>
      <c r="F26" s="92">
        <v>877</v>
      </c>
      <c r="G26" s="91">
        <f t="shared" si="5"/>
        <v>0</v>
      </c>
      <c r="H26" s="93">
        <f t="shared" si="6"/>
        <v>0</v>
      </c>
      <c r="I26" s="125">
        <f t="shared" si="7"/>
        <v>0</v>
      </c>
      <c r="J26" s="132"/>
      <c r="K26" s="81"/>
    </row>
    <row r="27" spans="1:15" x14ac:dyDescent="0.55000000000000004">
      <c r="A27" s="90" t="s">
        <v>24</v>
      </c>
      <c r="B27" s="91"/>
      <c r="C27" s="91"/>
      <c r="D27" s="91"/>
      <c r="E27" s="91"/>
      <c r="F27" s="92">
        <v>949</v>
      </c>
      <c r="G27" s="91">
        <f t="shared" si="5"/>
        <v>0</v>
      </c>
      <c r="H27" s="93">
        <f t="shared" si="6"/>
        <v>0</v>
      </c>
      <c r="I27" s="125">
        <f t="shared" si="7"/>
        <v>0</v>
      </c>
      <c r="J27" s="132"/>
      <c r="K27" s="81"/>
    </row>
    <row r="28" spans="1:15" x14ac:dyDescent="0.55000000000000004">
      <c r="A28" s="90" t="s">
        <v>25</v>
      </c>
      <c r="B28" s="91"/>
      <c r="C28" s="91"/>
      <c r="D28" s="91"/>
      <c r="E28" s="91"/>
      <c r="F28" s="99">
        <f>1257+61</f>
        <v>1318</v>
      </c>
      <c r="G28" s="91">
        <f t="shared" si="5"/>
        <v>0</v>
      </c>
      <c r="H28" s="93">
        <f t="shared" si="6"/>
        <v>0</v>
      </c>
      <c r="I28" s="125">
        <f t="shared" si="7"/>
        <v>0</v>
      </c>
      <c r="J28" s="132"/>
      <c r="K28" s="81"/>
    </row>
    <row r="29" spans="1:15" x14ac:dyDescent="0.55000000000000004">
      <c r="A29" s="90" t="s">
        <v>26</v>
      </c>
      <c r="B29" s="91"/>
      <c r="C29" s="91"/>
      <c r="D29" s="91"/>
      <c r="E29" s="91"/>
      <c r="F29" s="92">
        <v>1263</v>
      </c>
      <c r="G29" s="91">
        <f t="shared" si="5"/>
        <v>0</v>
      </c>
      <c r="H29" s="93">
        <f t="shared" si="6"/>
        <v>0</v>
      </c>
      <c r="I29" s="125">
        <f t="shared" si="7"/>
        <v>0</v>
      </c>
      <c r="J29" s="132"/>
      <c r="K29" s="81"/>
    </row>
    <row r="30" spans="1:15" x14ac:dyDescent="0.55000000000000004">
      <c r="A30" s="90" t="s">
        <v>27</v>
      </c>
      <c r="B30" s="91"/>
      <c r="C30" s="91"/>
      <c r="D30" s="91"/>
      <c r="E30" s="102"/>
      <c r="F30" s="92">
        <v>1109</v>
      </c>
      <c r="G30" s="91">
        <f t="shared" si="5"/>
        <v>0</v>
      </c>
      <c r="H30" s="93">
        <f t="shared" si="6"/>
        <v>0</v>
      </c>
      <c r="I30" s="125">
        <f t="shared" si="7"/>
        <v>0</v>
      </c>
      <c r="J30" s="132"/>
      <c r="K30" s="81"/>
    </row>
    <row r="31" spans="1:15" x14ac:dyDescent="0.55000000000000004">
      <c r="A31" s="90" t="s">
        <v>12</v>
      </c>
      <c r="B31" s="91">
        <v>0</v>
      </c>
      <c r="C31" s="91">
        <v>0</v>
      </c>
      <c r="D31" s="91">
        <f>B31*C31</f>
        <v>0</v>
      </c>
      <c r="E31" s="91">
        <v>0</v>
      </c>
      <c r="F31" s="91">
        <v>0</v>
      </c>
      <c r="G31" s="91">
        <f t="shared" si="5"/>
        <v>0</v>
      </c>
      <c r="H31" s="93">
        <f t="shared" si="6"/>
        <v>0</v>
      </c>
      <c r="I31" s="125">
        <f t="shared" si="7"/>
        <v>0</v>
      </c>
      <c r="J31" s="132"/>
      <c r="K31" s="81"/>
    </row>
    <row r="32" spans="1:15" x14ac:dyDescent="0.55000000000000004">
      <c r="A32" s="90" t="s">
        <v>13</v>
      </c>
      <c r="B32" s="91">
        <v>0</v>
      </c>
      <c r="C32" s="91">
        <v>0</v>
      </c>
      <c r="D32" s="91">
        <v>0</v>
      </c>
      <c r="E32" s="91">
        <v>0</v>
      </c>
      <c r="F32" s="91">
        <v>0</v>
      </c>
      <c r="G32" s="91">
        <f t="shared" si="5"/>
        <v>0</v>
      </c>
      <c r="H32" s="93">
        <f t="shared" si="6"/>
        <v>0</v>
      </c>
      <c r="I32" s="125">
        <f t="shared" si="7"/>
        <v>0</v>
      </c>
      <c r="J32" s="132"/>
      <c r="K32" s="81"/>
    </row>
    <row r="33" spans="1:14" x14ac:dyDescent="0.55000000000000004">
      <c r="A33" s="90" t="s">
        <v>14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f t="shared" si="5"/>
        <v>0</v>
      </c>
      <c r="H33" s="93">
        <f t="shared" si="6"/>
        <v>0</v>
      </c>
      <c r="I33" s="125">
        <f t="shared" si="7"/>
        <v>0</v>
      </c>
      <c r="J33" s="132"/>
      <c r="K33" s="81"/>
    </row>
    <row r="34" spans="1:14" x14ac:dyDescent="0.55000000000000004">
      <c r="A34" s="87" t="s">
        <v>28</v>
      </c>
      <c r="B34" s="88">
        <f>SUM(B35:B41)</f>
        <v>0</v>
      </c>
      <c r="C34" s="88">
        <f t="shared" ref="C34:H34" si="8">SUM(C35:C41)</f>
        <v>965</v>
      </c>
      <c r="D34" s="88">
        <f>SUM(D35:D41)</f>
        <v>0</v>
      </c>
      <c r="E34" s="88">
        <f t="shared" si="8"/>
        <v>0</v>
      </c>
      <c r="F34" s="88">
        <f t="shared" si="8"/>
        <v>965</v>
      </c>
      <c r="G34" s="88">
        <f>SUM(G35:G41)</f>
        <v>0</v>
      </c>
      <c r="H34" s="88">
        <f t="shared" si="8"/>
        <v>0</v>
      </c>
      <c r="I34" s="88">
        <f>SUM(I35:I41)</f>
        <v>0</v>
      </c>
      <c r="J34" s="131"/>
      <c r="K34" s="81"/>
      <c r="M34" s="89"/>
      <c r="N34" s="89"/>
    </row>
    <row r="35" spans="1:14" x14ac:dyDescent="0.55000000000000004">
      <c r="A35" s="90" t="s">
        <v>8</v>
      </c>
      <c r="B35" s="91"/>
      <c r="C35" s="92">
        <v>100</v>
      </c>
      <c r="D35" s="91">
        <f>+C35*B35</f>
        <v>0</v>
      </c>
      <c r="E35" s="91"/>
      <c r="F35" s="92">
        <v>100</v>
      </c>
      <c r="G35" s="91">
        <f>+F35*E35</f>
        <v>0</v>
      </c>
      <c r="H35" s="93">
        <f>B35+E35</f>
        <v>0</v>
      </c>
      <c r="I35" s="125">
        <f>+D35+G35</f>
        <v>0</v>
      </c>
      <c r="J35" s="132"/>
      <c r="K35" s="81"/>
    </row>
    <row r="36" spans="1:14" x14ac:dyDescent="0.55000000000000004">
      <c r="A36" s="90" t="s">
        <v>9</v>
      </c>
      <c r="B36" s="91"/>
      <c r="C36" s="92">
        <v>195</v>
      </c>
      <c r="D36" s="91">
        <f t="shared" ref="D36:D41" si="9">+C36*B36</f>
        <v>0</v>
      </c>
      <c r="E36" s="91"/>
      <c r="F36" s="92">
        <v>195</v>
      </c>
      <c r="G36" s="91">
        <f t="shared" ref="G36:G41" si="10">+F36*E36</f>
        <v>0</v>
      </c>
      <c r="H36" s="93">
        <f t="shared" ref="H36:H41" si="11">B36+E36</f>
        <v>0</v>
      </c>
      <c r="I36" s="125">
        <f t="shared" ref="I36:I41" si="12">+D36+G36</f>
        <v>0</v>
      </c>
      <c r="J36" s="132"/>
      <c r="K36" s="81"/>
    </row>
    <row r="37" spans="1:14" x14ac:dyDescent="0.55000000000000004">
      <c r="A37" s="90" t="s">
        <v>10</v>
      </c>
      <c r="B37" s="91">
        <f>+B12</f>
        <v>0</v>
      </c>
      <c r="C37" s="92">
        <v>210</v>
      </c>
      <c r="D37" s="91">
        <f t="shared" si="9"/>
        <v>0</v>
      </c>
      <c r="E37" s="91">
        <f>+E12</f>
        <v>0</v>
      </c>
      <c r="F37" s="92">
        <v>210</v>
      </c>
      <c r="G37" s="91">
        <f t="shared" si="10"/>
        <v>0</v>
      </c>
      <c r="H37" s="93">
        <f t="shared" si="11"/>
        <v>0</v>
      </c>
      <c r="I37" s="125">
        <f t="shared" si="12"/>
        <v>0</v>
      </c>
      <c r="J37" s="132"/>
      <c r="K37" s="81"/>
    </row>
    <row r="38" spans="1:14" x14ac:dyDescent="0.55000000000000004">
      <c r="A38" s="90" t="s">
        <v>11</v>
      </c>
      <c r="B38" s="91">
        <f>+B13</f>
        <v>0</v>
      </c>
      <c r="C38" s="92">
        <v>230</v>
      </c>
      <c r="D38" s="91">
        <f t="shared" si="9"/>
        <v>0</v>
      </c>
      <c r="E38" s="91">
        <f>+E13</f>
        <v>0</v>
      </c>
      <c r="F38" s="92">
        <v>230</v>
      </c>
      <c r="G38" s="91">
        <f t="shared" si="10"/>
        <v>0</v>
      </c>
      <c r="H38" s="93">
        <f t="shared" si="11"/>
        <v>0</v>
      </c>
      <c r="I38" s="125">
        <f t="shared" si="12"/>
        <v>0</v>
      </c>
      <c r="J38" s="132"/>
      <c r="K38" s="81"/>
    </row>
    <row r="39" spans="1:14" x14ac:dyDescent="0.55000000000000004">
      <c r="A39" s="90" t="s">
        <v>12</v>
      </c>
      <c r="B39" s="91">
        <v>0</v>
      </c>
      <c r="C39" s="91">
        <v>230</v>
      </c>
      <c r="D39" s="91">
        <f t="shared" si="9"/>
        <v>0</v>
      </c>
      <c r="E39" s="91">
        <v>0</v>
      </c>
      <c r="F39" s="92">
        <v>230</v>
      </c>
      <c r="G39" s="91">
        <f t="shared" si="10"/>
        <v>0</v>
      </c>
      <c r="H39" s="93">
        <f t="shared" si="11"/>
        <v>0</v>
      </c>
      <c r="I39" s="125">
        <f t="shared" si="12"/>
        <v>0</v>
      </c>
      <c r="J39" s="132"/>
      <c r="K39" s="81"/>
    </row>
    <row r="40" spans="1:14" x14ac:dyDescent="0.55000000000000004">
      <c r="A40" s="90" t="s">
        <v>13</v>
      </c>
      <c r="B40" s="91">
        <v>0</v>
      </c>
      <c r="C40" s="91">
        <v>0</v>
      </c>
      <c r="D40" s="91">
        <f t="shared" si="9"/>
        <v>0</v>
      </c>
      <c r="E40" s="91">
        <v>0</v>
      </c>
      <c r="F40" s="91">
        <v>0</v>
      </c>
      <c r="G40" s="91">
        <f t="shared" si="10"/>
        <v>0</v>
      </c>
      <c r="H40" s="93">
        <f t="shared" si="11"/>
        <v>0</v>
      </c>
      <c r="I40" s="125">
        <f t="shared" si="12"/>
        <v>0</v>
      </c>
      <c r="J40" s="132"/>
      <c r="K40" s="81"/>
    </row>
    <row r="41" spans="1:14" x14ac:dyDescent="0.55000000000000004">
      <c r="A41" s="90" t="s">
        <v>14</v>
      </c>
      <c r="B41" s="91">
        <v>0</v>
      </c>
      <c r="C41" s="91">
        <v>0</v>
      </c>
      <c r="D41" s="91">
        <f t="shared" si="9"/>
        <v>0</v>
      </c>
      <c r="E41" s="91">
        <v>0</v>
      </c>
      <c r="F41" s="91">
        <v>0</v>
      </c>
      <c r="G41" s="91">
        <f t="shared" si="10"/>
        <v>0</v>
      </c>
      <c r="H41" s="93">
        <f t="shared" si="11"/>
        <v>0</v>
      </c>
      <c r="I41" s="125">
        <f t="shared" si="12"/>
        <v>0</v>
      </c>
      <c r="J41" s="132"/>
      <c r="K41" s="81"/>
    </row>
    <row r="42" spans="1:14" x14ac:dyDescent="0.55000000000000004">
      <c r="A42" s="87" t="s">
        <v>29</v>
      </c>
      <c r="B42" s="88">
        <f t="shared" ref="B42:I42" si="13">SUM(B43:B49)</f>
        <v>0</v>
      </c>
      <c r="C42" s="88">
        <f t="shared" si="13"/>
        <v>0</v>
      </c>
      <c r="D42" s="88">
        <f t="shared" si="13"/>
        <v>0</v>
      </c>
      <c r="E42" s="88">
        <f t="shared" si="13"/>
        <v>0</v>
      </c>
      <c r="F42" s="88">
        <f t="shared" si="13"/>
        <v>2510</v>
      </c>
      <c r="G42" s="88">
        <f t="shared" si="13"/>
        <v>0</v>
      </c>
      <c r="H42" s="88">
        <f t="shared" si="13"/>
        <v>0</v>
      </c>
      <c r="I42" s="126">
        <f t="shared" si="13"/>
        <v>0</v>
      </c>
      <c r="J42" s="133"/>
      <c r="K42" s="81"/>
      <c r="M42" s="89"/>
      <c r="N42" s="89"/>
    </row>
    <row r="43" spans="1:14" x14ac:dyDescent="0.55000000000000004">
      <c r="A43" s="90" t="s">
        <v>8</v>
      </c>
      <c r="B43" s="91"/>
      <c r="C43" s="91"/>
      <c r="D43" s="91">
        <f>+C43*B43</f>
        <v>0</v>
      </c>
      <c r="E43" s="91"/>
      <c r="F43" s="92">
        <v>300</v>
      </c>
      <c r="G43" s="91">
        <f>+F43*E43</f>
        <v>0</v>
      </c>
      <c r="H43" s="93">
        <f>B43+E43</f>
        <v>0</v>
      </c>
      <c r="I43" s="125">
        <f>D43+G43</f>
        <v>0</v>
      </c>
      <c r="J43" s="132"/>
      <c r="K43" s="81"/>
    </row>
    <row r="44" spans="1:14" x14ac:dyDescent="0.55000000000000004">
      <c r="A44" s="90" t="s">
        <v>9</v>
      </c>
      <c r="B44" s="91"/>
      <c r="C44" s="91"/>
      <c r="D44" s="91">
        <f t="shared" ref="D44:D49" si="14">+C44*B44</f>
        <v>0</v>
      </c>
      <c r="E44" s="91"/>
      <c r="F44" s="92">
        <v>360</v>
      </c>
      <c r="G44" s="91">
        <f t="shared" ref="G44:G49" si="15">+F44*E44</f>
        <v>0</v>
      </c>
      <c r="H44" s="93">
        <f t="shared" ref="H44:H49" si="16">B44+E44</f>
        <v>0</v>
      </c>
      <c r="I44" s="125">
        <f t="shared" ref="I44:I49" si="17">D44+G44</f>
        <v>0</v>
      </c>
      <c r="J44" s="132"/>
      <c r="K44" s="81"/>
    </row>
    <row r="45" spans="1:14" x14ac:dyDescent="0.55000000000000004">
      <c r="A45" s="90" t="s">
        <v>10</v>
      </c>
      <c r="B45" s="91"/>
      <c r="C45" s="91"/>
      <c r="D45" s="91">
        <f t="shared" si="14"/>
        <v>0</v>
      </c>
      <c r="E45" s="91"/>
      <c r="F45" s="92">
        <v>450</v>
      </c>
      <c r="G45" s="91">
        <f t="shared" si="15"/>
        <v>0</v>
      </c>
      <c r="H45" s="93">
        <f t="shared" si="16"/>
        <v>0</v>
      </c>
      <c r="I45" s="125">
        <f t="shared" si="17"/>
        <v>0</v>
      </c>
      <c r="J45" s="132"/>
      <c r="K45" s="81"/>
    </row>
    <row r="46" spans="1:14" x14ac:dyDescent="0.55000000000000004">
      <c r="A46" s="90" t="s">
        <v>11</v>
      </c>
      <c r="B46" s="91"/>
      <c r="C46" s="91"/>
      <c r="D46" s="91">
        <f t="shared" si="14"/>
        <v>0</v>
      </c>
      <c r="E46" s="91"/>
      <c r="F46" s="92">
        <v>500</v>
      </c>
      <c r="G46" s="91">
        <f>+F46*E46</f>
        <v>0</v>
      </c>
      <c r="H46" s="93">
        <f t="shared" si="16"/>
        <v>0</v>
      </c>
      <c r="I46" s="125">
        <f t="shared" si="17"/>
        <v>0</v>
      </c>
      <c r="J46" s="132"/>
      <c r="K46" s="81"/>
    </row>
    <row r="47" spans="1:14" x14ac:dyDescent="0.55000000000000004">
      <c r="A47" s="90" t="s">
        <v>12</v>
      </c>
      <c r="B47" s="91"/>
      <c r="C47" s="91"/>
      <c r="D47" s="91">
        <f t="shared" si="14"/>
        <v>0</v>
      </c>
      <c r="E47" s="91">
        <v>0</v>
      </c>
      <c r="F47" s="92">
        <v>900</v>
      </c>
      <c r="G47" s="91">
        <f t="shared" si="15"/>
        <v>0</v>
      </c>
      <c r="H47" s="93">
        <f t="shared" si="16"/>
        <v>0</v>
      </c>
      <c r="I47" s="125">
        <f t="shared" si="17"/>
        <v>0</v>
      </c>
      <c r="J47" s="132"/>
      <c r="K47" s="81"/>
    </row>
    <row r="48" spans="1:14" x14ac:dyDescent="0.55000000000000004">
      <c r="A48" s="90" t="s">
        <v>13</v>
      </c>
      <c r="B48" s="91"/>
      <c r="C48" s="91">
        <v>0</v>
      </c>
      <c r="D48" s="91">
        <f t="shared" si="14"/>
        <v>0</v>
      </c>
      <c r="E48" s="91">
        <v>0</v>
      </c>
      <c r="F48" s="91">
        <v>0</v>
      </c>
      <c r="G48" s="91">
        <f t="shared" si="15"/>
        <v>0</v>
      </c>
      <c r="H48" s="93">
        <f t="shared" si="16"/>
        <v>0</v>
      </c>
      <c r="I48" s="125">
        <f t="shared" si="17"/>
        <v>0</v>
      </c>
      <c r="J48" s="132"/>
      <c r="K48" s="81"/>
    </row>
    <row r="49" spans="1:20" x14ac:dyDescent="0.55000000000000004">
      <c r="A49" s="90" t="s">
        <v>14</v>
      </c>
      <c r="B49" s="91"/>
      <c r="C49" s="91">
        <v>0</v>
      </c>
      <c r="D49" s="91">
        <f t="shared" si="14"/>
        <v>0</v>
      </c>
      <c r="E49" s="91">
        <v>0</v>
      </c>
      <c r="F49" s="91">
        <v>0</v>
      </c>
      <c r="G49" s="91">
        <f t="shared" si="15"/>
        <v>0</v>
      </c>
      <c r="H49" s="93">
        <f t="shared" si="16"/>
        <v>0</v>
      </c>
      <c r="I49" s="125">
        <f t="shared" si="17"/>
        <v>0</v>
      </c>
      <c r="J49" s="132"/>
      <c r="K49" s="81"/>
    </row>
    <row r="50" spans="1:20" s="77" customFormat="1" x14ac:dyDescent="0.55000000000000004">
      <c r="A50" s="103" t="s">
        <v>30</v>
      </c>
      <c r="B50" s="104">
        <f t="shared" ref="B50:H50" si="18">SUM(B51:B54)</f>
        <v>0</v>
      </c>
      <c r="C50" s="104">
        <f t="shared" si="18"/>
        <v>1370</v>
      </c>
      <c r="D50" s="104">
        <f>SUM(D51:D55)</f>
        <v>0</v>
      </c>
      <c r="E50" s="104">
        <f t="shared" si="18"/>
        <v>0</v>
      </c>
      <c r="F50" s="104">
        <f t="shared" si="18"/>
        <v>1370</v>
      </c>
      <c r="G50" s="104">
        <f>SUM(G51:G55)</f>
        <v>0</v>
      </c>
      <c r="H50" s="104">
        <f t="shared" si="18"/>
        <v>0</v>
      </c>
      <c r="I50" s="104">
        <f>SUM(I51:I55)</f>
        <v>0</v>
      </c>
      <c r="J50" s="134"/>
      <c r="K50" s="81"/>
      <c r="M50" s="89"/>
      <c r="N50" s="89"/>
      <c r="S50" s="73"/>
      <c r="T50" s="73"/>
    </row>
    <row r="51" spans="1:20" x14ac:dyDescent="0.55000000000000004">
      <c r="A51" s="90" t="s">
        <v>8</v>
      </c>
      <c r="B51" s="91"/>
      <c r="C51" s="105">
        <v>215</v>
      </c>
      <c r="D51" s="106">
        <f>+C51*B51</f>
        <v>0</v>
      </c>
      <c r="E51" s="91"/>
      <c r="F51" s="107">
        <v>215</v>
      </c>
      <c r="G51" s="106">
        <f>+F51*E51</f>
        <v>0</v>
      </c>
      <c r="H51" s="108">
        <f>B51+E51</f>
        <v>0</v>
      </c>
      <c r="I51" s="127">
        <f>+D51+G51</f>
        <v>0</v>
      </c>
      <c r="J51" s="135"/>
      <c r="K51" s="81"/>
      <c r="L51" s="109"/>
    </row>
    <row r="52" spans="1:20" x14ac:dyDescent="0.55000000000000004">
      <c r="A52" s="90" t="s">
        <v>9</v>
      </c>
      <c r="B52" s="91"/>
      <c r="C52" s="105">
        <v>240</v>
      </c>
      <c r="D52" s="106">
        <f>+C52*B52</f>
        <v>0</v>
      </c>
      <c r="E52" s="91"/>
      <c r="F52" s="107">
        <v>240</v>
      </c>
      <c r="G52" s="106">
        <f>+F52*E52</f>
        <v>0</v>
      </c>
      <c r="H52" s="108">
        <f>B52+E52</f>
        <v>0</v>
      </c>
      <c r="I52" s="127">
        <f>+D52+G52</f>
        <v>0</v>
      </c>
      <c r="J52" s="135"/>
      <c r="K52" s="81"/>
      <c r="L52" s="109"/>
    </row>
    <row r="53" spans="1:20" x14ac:dyDescent="0.55000000000000004">
      <c r="A53" s="90" t="s">
        <v>10</v>
      </c>
      <c r="B53" s="91">
        <f>+B37</f>
        <v>0</v>
      </c>
      <c r="C53" s="105">
        <v>440</v>
      </c>
      <c r="D53" s="106">
        <f>+C53*B53</f>
        <v>0</v>
      </c>
      <c r="E53" s="91">
        <f>+E45</f>
        <v>0</v>
      </c>
      <c r="F53" s="107">
        <v>440</v>
      </c>
      <c r="G53" s="106">
        <f>+F53*E53</f>
        <v>0</v>
      </c>
      <c r="H53" s="108">
        <f>B53+E53</f>
        <v>0</v>
      </c>
      <c r="I53" s="127">
        <f>+D53+G53</f>
        <v>0</v>
      </c>
      <c r="J53" s="135"/>
      <c r="K53" s="81"/>
      <c r="L53" s="109"/>
    </row>
    <row r="54" spans="1:20" ht="24" thickBot="1" x14ac:dyDescent="0.6">
      <c r="A54" s="72" t="s">
        <v>11</v>
      </c>
      <c r="B54" s="110">
        <f>+B38</f>
        <v>0</v>
      </c>
      <c r="C54" s="111">
        <v>475</v>
      </c>
      <c r="D54" s="106">
        <f>+C54*B54</f>
        <v>0</v>
      </c>
      <c r="E54" s="110">
        <f>+E46</f>
        <v>0</v>
      </c>
      <c r="F54" s="112">
        <v>475</v>
      </c>
      <c r="G54" s="106">
        <f>+F54*E54</f>
        <v>0</v>
      </c>
      <c r="H54" s="108">
        <f>B54+E54</f>
        <v>0</v>
      </c>
      <c r="I54" s="127">
        <f>+D54+G54</f>
        <v>0</v>
      </c>
      <c r="J54" s="135"/>
      <c r="K54" s="81"/>
      <c r="L54" s="113"/>
    </row>
    <row r="55" spans="1:20" ht="24" thickTop="1" x14ac:dyDescent="0.55000000000000004">
      <c r="A55" s="90" t="s">
        <v>12</v>
      </c>
      <c r="B55" s="90"/>
      <c r="C55" s="114">
        <v>475</v>
      </c>
      <c r="D55" s="106">
        <f>+C55*B55</f>
        <v>0</v>
      </c>
      <c r="E55" s="90"/>
      <c r="F55" s="107">
        <v>475</v>
      </c>
      <c r="G55" s="106">
        <f>+F55*E55</f>
        <v>0</v>
      </c>
      <c r="H55" s="108">
        <f>B55+E55</f>
        <v>0</v>
      </c>
      <c r="I55" s="127">
        <f>+D55+G55</f>
        <v>0</v>
      </c>
      <c r="J55" s="135"/>
    </row>
  </sheetData>
  <mergeCells count="7">
    <mergeCell ref="A1:I1"/>
    <mergeCell ref="A2:I2"/>
    <mergeCell ref="M4:M6"/>
    <mergeCell ref="B4:I4"/>
    <mergeCell ref="B5:D5"/>
    <mergeCell ref="E5:G5"/>
    <mergeCell ref="H5:I5"/>
  </mergeCells>
  <printOptions horizontalCentered="1"/>
  <pageMargins left="0.36" right="0.15748031496063" top="0.1" bottom="0.1" header="0.31496062992126" footer="0.31496062992126"/>
  <pageSetup paperSize="9" scale="65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55"/>
  <sheetViews>
    <sheetView zoomScale="90" zoomScaleNormal="9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23" sqref="E23"/>
    </sheetView>
  </sheetViews>
  <sheetFormatPr defaultRowHeight="21.75" x14ac:dyDescent="0.45"/>
  <cols>
    <col min="1" max="1" width="30.7109375" style="8" customWidth="1"/>
    <col min="2" max="2" width="11" style="8" customWidth="1"/>
    <col min="3" max="3" width="9.140625" style="8" customWidth="1"/>
    <col min="4" max="4" width="14.42578125" style="8" customWidth="1"/>
    <col min="5" max="5" width="10.85546875" style="8" customWidth="1"/>
    <col min="6" max="6" width="10.140625" style="8" customWidth="1"/>
    <col min="7" max="7" width="14.85546875" style="8" customWidth="1"/>
    <col min="8" max="8" width="11.7109375" style="8" customWidth="1"/>
    <col min="9" max="10" width="16.85546875" style="12" customWidth="1"/>
    <col min="11" max="11" width="14.42578125" style="8" customWidth="1"/>
    <col min="12" max="12" width="13.42578125" style="8" hidden="1" customWidth="1"/>
    <col min="13" max="15" width="14.42578125" style="8" customWidth="1"/>
    <col min="16" max="17" width="9.140625" style="8"/>
    <col min="18" max="19" width="15.42578125" style="8" bestFit="1" customWidth="1"/>
    <col min="20" max="20" width="15" style="8" bestFit="1" customWidth="1"/>
    <col min="21" max="16384" width="9.140625" style="8"/>
  </cols>
  <sheetData>
    <row r="1" spans="1:20" s="1" customFormat="1" ht="26.25" x14ac:dyDescent="0.55000000000000004">
      <c r="A1" s="67" t="s">
        <v>31</v>
      </c>
      <c r="B1" s="67"/>
      <c r="C1" s="67"/>
      <c r="D1" s="67"/>
      <c r="E1" s="67"/>
      <c r="F1" s="67"/>
      <c r="G1" s="67"/>
      <c r="H1" s="67"/>
      <c r="I1" s="67"/>
      <c r="J1" s="57"/>
    </row>
    <row r="2" spans="1:20" s="1" customFormat="1" ht="26.25" x14ac:dyDescent="0.55000000000000004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57"/>
    </row>
    <row r="3" spans="1:20" s="3" customFormat="1" ht="14.25" customHeight="1" x14ac:dyDescent="0.5">
      <c r="A3" s="2"/>
      <c r="B3" s="2"/>
      <c r="C3" s="2"/>
      <c r="D3" s="2"/>
      <c r="E3" s="2"/>
      <c r="F3" s="2"/>
      <c r="G3" s="2"/>
      <c r="H3" s="2"/>
      <c r="I3" s="2"/>
      <c r="J3" s="58"/>
    </row>
    <row r="4" spans="1:20" x14ac:dyDescent="0.45">
      <c r="A4" s="4"/>
      <c r="B4" s="5" t="s">
        <v>34</v>
      </c>
      <c r="C4" s="6"/>
      <c r="D4" s="6"/>
      <c r="E4" s="7"/>
      <c r="F4" s="7"/>
      <c r="G4" s="7"/>
      <c r="H4" s="7"/>
      <c r="I4" s="7"/>
      <c r="J4" s="59"/>
      <c r="M4" s="68"/>
      <c r="N4" s="9"/>
    </row>
    <row r="5" spans="1:20" x14ac:dyDescent="0.45">
      <c r="A5" s="10"/>
      <c r="B5" s="5" t="s">
        <v>32</v>
      </c>
      <c r="C5" s="6"/>
      <c r="D5" s="11"/>
      <c r="E5" s="12" t="s">
        <v>33</v>
      </c>
      <c r="F5" s="12"/>
      <c r="G5" s="12"/>
      <c r="H5" s="13" t="s">
        <v>1</v>
      </c>
      <c r="I5" s="14"/>
      <c r="J5" s="58" t="s">
        <v>35</v>
      </c>
      <c r="M5" s="68"/>
      <c r="N5" s="9"/>
    </row>
    <row r="6" spans="1:20" x14ac:dyDescent="0.45">
      <c r="A6" s="15"/>
      <c r="B6" s="16" t="s">
        <v>2</v>
      </c>
      <c r="C6" s="16" t="s">
        <v>3</v>
      </c>
      <c r="D6" s="16" t="s">
        <v>4</v>
      </c>
      <c r="E6" s="17" t="s">
        <v>2</v>
      </c>
      <c r="F6" s="17" t="s">
        <v>3</v>
      </c>
      <c r="G6" s="17" t="s">
        <v>4</v>
      </c>
      <c r="H6" s="17" t="s">
        <v>2</v>
      </c>
      <c r="I6" s="18" t="s">
        <v>5</v>
      </c>
      <c r="J6" s="57"/>
      <c r="K6" s="19"/>
      <c r="M6" s="68"/>
      <c r="N6" s="9"/>
    </row>
    <row r="7" spans="1:20" x14ac:dyDescent="0.45">
      <c r="A7" s="20" t="s">
        <v>6</v>
      </c>
      <c r="B7" s="21"/>
      <c r="C7" s="21"/>
      <c r="D7" s="21">
        <f>+D9+D17+D34+D42+D50+95</f>
        <v>1557025</v>
      </c>
      <c r="E7" s="21"/>
      <c r="F7" s="21"/>
      <c r="G7" s="21">
        <f>+G9+G17+G34+G42+G50+40</f>
        <v>3097000</v>
      </c>
      <c r="H7" s="21"/>
      <c r="I7" s="22">
        <f>+D7+G7</f>
        <v>4654025</v>
      </c>
      <c r="J7" s="60">
        <f>+J9+J17+J34+J42+J50</f>
        <v>4646100</v>
      </c>
      <c r="M7" s="19"/>
      <c r="N7" s="19"/>
      <c r="O7" s="19"/>
    </row>
    <row r="8" spans="1:20" ht="6" customHeight="1" x14ac:dyDescent="0.45">
      <c r="A8" s="23"/>
      <c r="B8" s="24"/>
      <c r="C8" s="24"/>
      <c r="D8" s="24"/>
      <c r="E8" s="24"/>
      <c r="F8" s="24"/>
      <c r="G8" s="24"/>
      <c r="H8" s="24"/>
      <c r="I8" s="25"/>
      <c r="J8" s="61"/>
    </row>
    <row r="9" spans="1:20" x14ac:dyDescent="0.45">
      <c r="A9" s="26" t="s">
        <v>7</v>
      </c>
      <c r="B9" s="27">
        <f t="shared" ref="B9:I9" si="0">SUM(B10:B16)</f>
        <v>626</v>
      </c>
      <c r="C9" s="27">
        <f t="shared" si="0"/>
        <v>5450</v>
      </c>
      <c r="D9" s="27">
        <f t="shared" si="0"/>
        <v>1135400</v>
      </c>
      <c r="E9" s="27">
        <f t="shared" si="0"/>
        <v>810</v>
      </c>
      <c r="F9" s="27">
        <f t="shared" si="0"/>
        <v>5450</v>
      </c>
      <c r="G9" s="27">
        <f t="shared" si="0"/>
        <v>1471500</v>
      </c>
      <c r="H9" s="27">
        <f t="shared" si="0"/>
        <v>1436</v>
      </c>
      <c r="I9" s="27">
        <f t="shared" si="0"/>
        <v>2606900</v>
      </c>
      <c r="J9" s="62">
        <v>2606900</v>
      </c>
      <c r="K9" s="19"/>
      <c r="M9" s="28"/>
      <c r="N9" s="28"/>
    </row>
    <row r="10" spans="1:20" x14ac:dyDescent="0.45">
      <c r="A10" s="29" t="s">
        <v>8</v>
      </c>
      <c r="B10" s="30"/>
      <c r="C10" s="30">
        <v>850</v>
      </c>
      <c r="D10" s="30">
        <f>+C10*B10</f>
        <v>0</v>
      </c>
      <c r="E10" s="30"/>
      <c r="F10" s="31">
        <v>850</v>
      </c>
      <c r="G10" s="30">
        <f>+F10*E10</f>
        <v>0</v>
      </c>
      <c r="H10" s="32">
        <f>+B10+E10</f>
        <v>0</v>
      </c>
      <c r="I10" s="5">
        <f>+D10+G10</f>
        <v>0</v>
      </c>
      <c r="J10" s="63"/>
      <c r="K10" s="19"/>
      <c r="N10" s="33"/>
      <c r="O10" s="33"/>
    </row>
    <row r="11" spans="1:20" x14ac:dyDescent="0.45">
      <c r="A11" s="29" t="s">
        <v>9</v>
      </c>
      <c r="B11" s="30"/>
      <c r="C11" s="30">
        <v>950</v>
      </c>
      <c r="D11" s="30">
        <f t="shared" ref="D11:D16" si="1">+C11*B11</f>
        <v>0</v>
      </c>
      <c r="E11" s="30"/>
      <c r="F11" s="31">
        <v>950</v>
      </c>
      <c r="G11" s="30">
        <f t="shared" ref="G11:G16" si="2">+F11*E11</f>
        <v>0</v>
      </c>
      <c r="H11" s="32">
        <f t="shared" ref="H11:H16" si="3">+B11+E11</f>
        <v>0</v>
      </c>
      <c r="I11" s="5">
        <f t="shared" ref="I11:I16" si="4">+D11+G11</f>
        <v>0</v>
      </c>
      <c r="J11" s="63"/>
      <c r="K11" s="19"/>
    </row>
    <row r="12" spans="1:20" x14ac:dyDescent="0.45">
      <c r="A12" s="56" t="s">
        <v>10</v>
      </c>
      <c r="B12" s="30">
        <v>360</v>
      </c>
      <c r="C12" s="30">
        <v>1750</v>
      </c>
      <c r="D12" s="30">
        <f t="shared" si="1"/>
        <v>630000</v>
      </c>
      <c r="E12" s="30">
        <v>450</v>
      </c>
      <c r="F12" s="31">
        <v>1750</v>
      </c>
      <c r="G12" s="30">
        <f t="shared" si="2"/>
        <v>787500</v>
      </c>
      <c r="H12" s="32">
        <f>+B12+E12</f>
        <v>810</v>
      </c>
      <c r="I12" s="5">
        <f t="shared" si="4"/>
        <v>1417500</v>
      </c>
      <c r="J12" s="63"/>
      <c r="K12" s="19"/>
      <c r="R12" s="34"/>
      <c r="S12" s="34"/>
    </row>
    <row r="13" spans="1:20" x14ac:dyDescent="0.45">
      <c r="A13" s="56" t="s">
        <v>11</v>
      </c>
      <c r="B13" s="30">
        <v>266</v>
      </c>
      <c r="C13" s="30">
        <v>1900</v>
      </c>
      <c r="D13" s="30">
        <f t="shared" si="1"/>
        <v>505400</v>
      </c>
      <c r="E13" s="30">
        <f>281-41+120</f>
        <v>360</v>
      </c>
      <c r="F13" s="31">
        <v>1900</v>
      </c>
      <c r="G13" s="30">
        <f t="shared" si="2"/>
        <v>684000</v>
      </c>
      <c r="H13" s="32">
        <f t="shared" si="3"/>
        <v>626</v>
      </c>
      <c r="I13" s="5">
        <f t="shared" si="4"/>
        <v>1189400</v>
      </c>
      <c r="J13" s="63"/>
      <c r="K13" s="19"/>
      <c r="R13" s="35"/>
      <c r="S13" s="35"/>
      <c r="T13" s="36"/>
    </row>
    <row r="14" spans="1:20" x14ac:dyDescent="0.45">
      <c r="A14" s="29" t="s">
        <v>12</v>
      </c>
      <c r="B14" s="30">
        <v>0</v>
      </c>
      <c r="C14" s="30">
        <v>0</v>
      </c>
      <c r="D14" s="30">
        <f t="shared" si="1"/>
        <v>0</v>
      </c>
      <c r="E14" s="30">
        <v>0</v>
      </c>
      <c r="F14" s="31">
        <v>0</v>
      </c>
      <c r="G14" s="30">
        <f t="shared" si="2"/>
        <v>0</v>
      </c>
      <c r="H14" s="32">
        <f t="shared" si="3"/>
        <v>0</v>
      </c>
      <c r="I14" s="5">
        <f t="shared" si="4"/>
        <v>0</v>
      </c>
      <c r="J14" s="63"/>
      <c r="K14" s="19"/>
      <c r="R14" s="35"/>
      <c r="S14" s="35"/>
      <c r="T14" s="36"/>
    </row>
    <row r="15" spans="1:20" x14ac:dyDescent="0.45">
      <c r="A15" s="29" t="s">
        <v>13</v>
      </c>
      <c r="B15" s="30">
        <v>0</v>
      </c>
      <c r="C15" s="30">
        <v>0</v>
      </c>
      <c r="D15" s="30">
        <f t="shared" si="1"/>
        <v>0</v>
      </c>
      <c r="E15" s="30">
        <v>0</v>
      </c>
      <c r="F15" s="30">
        <v>0</v>
      </c>
      <c r="G15" s="30">
        <f t="shared" si="2"/>
        <v>0</v>
      </c>
      <c r="H15" s="32">
        <f t="shared" si="3"/>
        <v>0</v>
      </c>
      <c r="I15" s="5">
        <f t="shared" si="4"/>
        <v>0</v>
      </c>
      <c r="J15" s="63"/>
      <c r="K15" s="19"/>
      <c r="R15" s="35"/>
      <c r="S15" s="35"/>
      <c r="T15" s="36"/>
    </row>
    <row r="16" spans="1:20" x14ac:dyDescent="0.45">
      <c r="A16" s="29" t="s">
        <v>14</v>
      </c>
      <c r="B16" s="30">
        <v>0</v>
      </c>
      <c r="C16" s="30">
        <v>0</v>
      </c>
      <c r="D16" s="30">
        <f t="shared" si="1"/>
        <v>0</v>
      </c>
      <c r="E16" s="30">
        <v>0</v>
      </c>
      <c r="F16" s="30">
        <v>0</v>
      </c>
      <c r="G16" s="30">
        <f t="shared" si="2"/>
        <v>0</v>
      </c>
      <c r="H16" s="32">
        <f t="shared" si="3"/>
        <v>0</v>
      </c>
      <c r="I16" s="5">
        <f t="shared" si="4"/>
        <v>0</v>
      </c>
      <c r="J16" s="63"/>
      <c r="K16" s="19"/>
      <c r="R16" s="35"/>
      <c r="S16" s="35"/>
      <c r="T16" s="35"/>
    </row>
    <row r="17" spans="1:15" x14ac:dyDescent="0.45">
      <c r="A17" s="26" t="s">
        <v>15</v>
      </c>
      <c r="B17" s="27">
        <f>SUM(B18:B33)</f>
        <v>0</v>
      </c>
      <c r="C17" s="27">
        <f>SUM(C18:C33)</f>
        <v>0</v>
      </c>
      <c r="D17" s="27">
        <f>ROUNDDOWN(SUM(D18:D33),-2)</f>
        <v>0</v>
      </c>
      <c r="E17" s="27">
        <f>SUM(E18:E30)</f>
        <v>660</v>
      </c>
      <c r="F17" s="27">
        <f>SUM(F18:F33)</f>
        <v>10643</v>
      </c>
      <c r="G17" s="27">
        <f>SUM(G18:G33)</f>
        <v>696660</v>
      </c>
      <c r="H17" s="27">
        <f>SUM(H18:H33)</f>
        <v>660</v>
      </c>
      <c r="I17" s="27">
        <f>SUM(I18:I33)</f>
        <v>696660</v>
      </c>
      <c r="J17" s="62">
        <v>696800</v>
      </c>
      <c r="K17" s="19"/>
      <c r="N17" s="28"/>
      <c r="O17" s="28"/>
    </row>
    <row r="18" spans="1:15" x14ac:dyDescent="0.45">
      <c r="A18" s="29" t="s">
        <v>8</v>
      </c>
      <c r="B18" s="30"/>
      <c r="C18" s="30">
        <v>0</v>
      </c>
      <c r="D18" s="30">
        <v>0</v>
      </c>
      <c r="E18" s="30"/>
      <c r="F18" s="31">
        <v>200</v>
      </c>
      <c r="G18" s="30">
        <f>+F18*E18</f>
        <v>0</v>
      </c>
      <c r="H18" s="32">
        <f>+E18</f>
        <v>0</v>
      </c>
      <c r="I18" s="5">
        <f>D18+G18</f>
        <v>0</v>
      </c>
      <c r="J18" s="63"/>
      <c r="K18" s="19"/>
    </row>
    <row r="19" spans="1:15" x14ac:dyDescent="0.45">
      <c r="A19" s="29" t="s">
        <v>16</v>
      </c>
      <c r="B19" s="30"/>
      <c r="C19" s="30">
        <v>0</v>
      </c>
      <c r="D19" s="30">
        <v>0</v>
      </c>
      <c r="E19" s="30"/>
      <c r="F19" s="37">
        <f>561+64</f>
        <v>625</v>
      </c>
      <c r="G19" s="30">
        <f t="shared" ref="G19:G33" si="5">+F19*E19</f>
        <v>0</v>
      </c>
      <c r="H19" s="32">
        <f t="shared" ref="H19:H33" si="6">+E19</f>
        <v>0</v>
      </c>
      <c r="I19" s="5">
        <f t="shared" ref="I19:I33" si="7">D19+G19</f>
        <v>0</v>
      </c>
      <c r="J19" s="63"/>
      <c r="K19" s="19"/>
    </row>
    <row r="20" spans="1:15" x14ac:dyDescent="0.45">
      <c r="A20" s="29" t="s">
        <v>17</v>
      </c>
      <c r="B20" s="30"/>
      <c r="C20" s="30"/>
      <c r="D20" s="30"/>
      <c r="E20" s="30"/>
      <c r="F20" s="38">
        <f>605+14</f>
        <v>619</v>
      </c>
      <c r="G20" s="30">
        <f t="shared" si="5"/>
        <v>0</v>
      </c>
      <c r="H20" s="32">
        <f t="shared" si="6"/>
        <v>0</v>
      </c>
      <c r="I20" s="5">
        <f t="shared" si="7"/>
        <v>0</v>
      </c>
      <c r="J20" s="63"/>
      <c r="K20" s="19"/>
    </row>
    <row r="21" spans="1:15" x14ac:dyDescent="0.45">
      <c r="A21" s="29" t="s">
        <v>18</v>
      </c>
      <c r="B21" s="30"/>
      <c r="C21" s="30"/>
      <c r="D21" s="30"/>
      <c r="E21" s="30"/>
      <c r="F21" s="39">
        <v>622</v>
      </c>
      <c r="G21" s="30">
        <f t="shared" si="5"/>
        <v>0</v>
      </c>
      <c r="H21" s="32">
        <f t="shared" si="6"/>
        <v>0</v>
      </c>
      <c r="I21" s="5">
        <f t="shared" si="7"/>
        <v>0</v>
      </c>
      <c r="J21" s="63"/>
      <c r="K21" s="19"/>
    </row>
    <row r="22" spans="1:15" x14ac:dyDescent="0.45">
      <c r="A22" s="29" t="s">
        <v>19</v>
      </c>
      <c r="B22" s="30"/>
      <c r="C22" s="30"/>
      <c r="D22" s="30"/>
      <c r="E22" s="30"/>
      <c r="F22" s="37">
        <f>653+20</f>
        <v>673</v>
      </c>
      <c r="G22" s="30">
        <f t="shared" si="5"/>
        <v>0</v>
      </c>
      <c r="H22" s="32">
        <f t="shared" si="6"/>
        <v>0</v>
      </c>
      <c r="I22" s="5">
        <f t="shared" si="7"/>
        <v>0</v>
      </c>
      <c r="J22" s="63"/>
      <c r="K22" s="19"/>
    </row>
    <row r="23" spans="1:15" x14ac:dyDescent="0.45">
      <c r="A23" s="29" t="s">
        <v>20</v>
      </c>
      <c r="B23" s="30"/>
      <c r="C23" s="30"/>
      <c r="D23" s="30"/>
      <c r="E23" s="30"/>
      <c r="F23" s="37">
        <f>785+21</f>
        <v>806</v>
      </c>
      <c r="G23" s="30">
        <f t="shared" si="5"/>
        <v>0</v>
      </c>
      <c r="H23" s="32">
        <f t="shared" si="6"/>
        <v>0</v>
      </c>
      <c r="I23" s="5">
        <f t="shared" si="7"/>
        <v>0</v>
      </c>
      <c r="J23" s="63"/>
      <c r="K23" s="19"/>
    </row>
    <row r="24" spans="1:15" x14ac:dyDescent="0.45">
      <c r="A24" s="29" t="s">
        <v>21</v>
      </c>
      <c r="B24" s="30"/>
      <c r="C24" s="30"/>
      <c r="D24" s="30"/>
      <c r="E24" s="30"/>
      <c r="F24" s="31">
        <v>818</v>
      </c>
      <c r="G24" s="30">
        <f t="shared" si="5"/>
        <v>0</v>
      </c>
      <c r="H24" s="32">
        <f t="shared" si="6"/>
        <v>0</v>
      </c>
      <c r="I24" s="5">
        <f t="shared" si="7"/>
        <v>0</v>
      </c>
      <c r="J24" s="63"/>
      <c r="K24" s="19"/>
    </row>
    <row r="25" spans="1:15" x14ac:dyDescent="0.45">
      <c r="A25" s="29" t="s">
        <v>22</v>
      </c>
      <c r="B25" s="30"/>
      <c r="C25" s="30">
        <v>0</v>
      </c>
      <c r="D25" s="30"/>
      <c r="E25" s="30">
        <v>120</v>
      </c>
      <c r="F25" s="37">
        <f>716+48</f>
        <v>764</v>
      </c>
      <c r="G25" s="30">
        <f t="shared" si="5"/>
        <v>91680</v>
      </c>
      <c r="H25" s="32">
        <f t="shared" si="6"/>
        <v>120</v>
      </c>
      <c r="I25" s="5">
        <f t="shared" si="7"/>
        <v>91680</v>
      </c>
      <c r="J25" s="63"/>
      <c r="K25" s="19"/>
      <c r="M25" s="19"/>
      <c r="N25" s="19"/>
    </row>
    <row r="26" spans="1:15" x14ac:dyDescent="0.45">
      <c r="A26" s="29" t="s">
        <v>23</v>
      </c>
      <c r="B26" s="30"/>
      <c r="C26" s="30"/>
      <c r="D26" s="30"/>
      <c r="E26" s="30">
        <v>120</v>
      </c>
      <c r="F26" s="31">
        <v>877</v>
      </c>
      <c r="G26" s="30">
        <f t="shared" si="5"/>
        <v>105240</v>
      </c>
      <c r="H26" s="32">
        <f t="shared" si="6"/>
        <v>120</v>
      </c>
      <c r="I26" s="5">
        <f t="shared" si="7"/>
        <v>105240</v>
      </c>
      <c r="J26" s="63"/>
      <c r="K26" s="19"/>
    </row>
    <row r="27" spans="1:15" x14ac:dyDescent="0.45">
      <c r="A27" s="29" t="s">
        <v>24</v>
      </c>
      <c r="B27" s="30"/>
      <c r="C27" s="30"/>
      <c r="D27" s="30"/>
      <c r="E27" s="30">
        <v>60</v>
      </c>
      <c r="F27" s="31">
        <v>949</v>
      </c>
      <c r="G27" s="30">
        <f t="shared" si="5"/>
        <v>56940</v>
      </c>
      <c r="H27" s="32">
        <f t="shared" si="6"/>
        <v>60</v>
      </c>
      <c r="I27" s="5">
        <f t="shared" si="7"/>
        <v>56940</v>
      </c>
      <c r="J27" s="63"/>
      <c r="K27" s="19"/>
    </row>
    <row r="28" spans="1:15" x14ac:dyDescent="0.45">
      <c r="A28" s="29" t="s">
        <v>25</v>
      </c>
      <c r="B28" s="30"/>
      <c r="C28" s="30"/>
      <c r="D28" s="30"/>
      <c r="E28" s="30">
        <v>120</v>
      </c>
      <c r="F28" s="37">
        <f>1257+61</f>
        <v>1318</v>
      </c>
      <c r="G28" s="30">
        <f t="shared" si="5"/>
        <v>158160</v>
      </c>
      <c r="H28" s="32">
        <f t="shared" si="6"/>
        <v>120</v>
      </c>
      <c r="I28" s="5">
        <f t="shared" si="7"/>
        <v>158160</v>
      </c>
      <c r="J28" s="63"/>
      <c r="K28" s="19"/>
    </row>
    <row r="29" spans="1:15" x14ac:dyDescent="0.45">
      <c r="A29" s="29" t="s">
        <v>26</v>
      </c>
      <c r="B29" s="30"/>
      <c r="C29" s="30"/>
      <c r="D29" s="30"/>
      <c r="E29" s="30">
        <v>120</v>
      </c>
      <c r="F29" s="31">
        <v>1263</v>
      </c>
      <c r="G29" s="30">
        <f t="shared" si="5"/>
        <v>151560</v>
      </c>
      <c r="H29" s="32">
        <f t="shared" si="6"/>
        <v>120</v>
      </c>
      <c r="I29" s="5">
        <f t="shared" si="7"/>
        <v>151560</v>
      </c>
      <c r="J29" s="63"/>
      <c r="K29" s="19"/>
    </row>
    <row r="30" spans="1:15" x14ac:dyDescent="0.45">
      <c r="A30" s="29" t="s">
        <v>27</v>
      </c>
      <c r="B30" s="30"/>
      <c r="C30" s="30"/>
      <c r="D30" s="30"/>
      <c r="E30" s="40">
        <v>120</v>
      </c>
      <c r="F30" s="31">
        <v>1109</v>
      </c>
      <c r="G30" s="30">
        <f t="shared" si="5"/>
        <v>133080</v>
      </c>
      <c r="H30" s="32">
        <f t="shared" si="6"/>
        <v>120</v>
      </c>
      <c r="I30" s="5">
        <f t="shared" si="7"/>
        <v>133080</v>
      </c>
      <c r="J30" s="63"/>
      <c r="K30" s="19"/>
    </row>
    <row r="31" spans="1:15" x14ac:dyDescent="0.45">
      <c r="A31" s="29" t="s">
        <v>12</v>
      </c>
      <c r="B31" s="30">
        <v>0</v>
      </c>
      <c r="C31" s="30">
        <v>0</v>
      </c>
      <c r="D31" s="30">
        <f>B31*C31</f>
        <v>0</v>
      </c>
      <c r="E31" s="30">
        <v>0</v>
      </c>
      <c r="F31" s="30">
        <v>0</v>
      </c>
      <c r="G31" s="30">
        <f t="shared" si="5"/>
        <v>0</v>
      </c>
      <c r="H31" s="32">
        <f t="shared" si="6"/>
        <v>0</v>
      </c>
      <c r="I31" s="5">
        <f t="shared" si="7"/>
        <v>0</v>
      </c>
      <c r="J31" s="63"/>
      <c r="K31" s="19"/>
    </row>
    <row r="32" spans="1:15" x14ac:dyDescent="0.45">
      <c r="A32" s="29" t="s">
        <v>13</v>
      </c>
      <c r="B32" s="30">
        <v>0</v>
      </c>
      <c r="C32" s="30">
        <v>0</v>
      </c>
      <c r="D32" s="30">
        <v>0</v>
      </c>
      <c r="E32" s="30">
        <v>0</v>
      </c>
      <c r="F32" s="30">
        <v>0</v>
      </c>
      <c r="G32" s="30">
        <f t="shared" si="5"/>
        <v>0</v>
      </c>
      <c r="H32" s="32">
        <f t="shared" si="6"/>
        <v>0</v>
      </c>
      <c r="I32" s="5">
        <f t="shared" si="7"/>
        <v>0</v>
      </c>
      <c r="J32" s="63"/>
      <c r="K32" s="19"/>
    </row>
    <row r="33" spans="1:14" x14ac:dyDescent="0.45">
      <c r="A33" s="29" t="s">
        <v>14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30">
        <f t="shared" si="5"/>
        <v>0</v>
      </c>
      <c r="H33" s="32">
        <f t="shared" si="6"/>
        <v>0</v>
      </c>
      <c r="I33" s="5">
        <f t="shared" si="7"/>
        <v>0</v>
      </c>
      <c r="J33" s="63"/>
      <c r="K33" s="19"/>
    </row>
    <row r="34" spans="1:14" x14ac:dyDescent="0.45">
      <c r="A34" s="26" t="s">
        <v>28</v>
      </c>
      <c r="B34" s="27">
        <f>SUM(B35:B41)</f>
        <v>626</v>
      </c>
      <c r="C34" s="27">
        <f t="shared" ref="C34:H34" si="8">SUM(C35:C41)</f>
        <v>965</v>
      </c>
      <c r="D34" s="27">
        <f>SUM(D35:D41)</f>
        <v>136780</v>
      </c>
      <c r="E34" s="27">
        <f t="shared" si="8"/>
        <v>810</v>
      </c>
      <c r="F34" s="27">
        <f t="shared" si="8"/>
        <v>965</v>
      </c>
      <c r="G34" s="27">
        <f>SUM(G35:G41)</f>
        <v>177300</v>
      </c>
      <c r="H34" s="27">
        <f t="shared" si="8"/>
        <v>1436</v>
      </c>
      <c r="I34" s="27">
        <f>SUM(I35:I41)</f>
        <v>314080</v>
      </c>
      <c r="J34" s="62">
        <v>314100</v>
      </c>
      <c r="K34" s="19"/>
      <c r="M34" s="28"/>
      <c r="N34" s="28"/>
    </row>
    <row r="35" spans="1:14" x14ac:dyDescent="0.45">
      <c r="A35" s="29" t="s">
        <v>8</v>
      </c>
      <c r="B35" s="30"/>
      <c r="C35" s="31">
        <v>100</v>
      </c>
      <c r="D35" s="30">
        <f>+C35*B35</f>
        <v>0</v>
      </c>
      <c r="E35" s="30"/>
      <c r="F35" s="31">
        <v>100</v>
      </c>
      <c r="G35" s="30">
        <f>+F35*E35</f>
        <v>0</v>
      </c>
      <c r="H35" s="32">
        <f>B35+E35</f>
        <v>0</v>
      </c>
      <c r="I35" s="5">
        <f>+D35+G35</f>
        <v>0</v>
      </c>
      <c r="J35" s="63"/>
      <c r="K35" s="19"/>
    </row>
    <row r="36" spans="1:14" x14ac:dyDescent="0.45">
      <c r="A36" s="29" t="s">
        <v>9</v>
      </c>
      <c r="B36" s="30"/>
      <c r="C36" s="31">
        <v>195</v>
      </c>
      <c r="D36" s="30">
        <f t="shared" ref="D36:D41" si="9">+C36*B36</f>
        <v>0</v>
      </c>
      <c r="E36" s="30"/>
      <c r="F36" s="31">
        <v>195</v>
      </c>
      <c r="G36" s="30">
        <f t="shared" ref="G36:G41" si="10">+F36*E36</f>
        <v>0</v>
      </c>
      <c r="H36" s="32">
        <f t="shared" ref="H36:H41" si="11">B36+E36</f>
        <v>0</v>
      </c>
      <c r="I36" s="5">
        <f t="shared" ref="I36:I41" si="12">+D36+G36</f>
        <v>0</v>
      </c>
      <c r="J36" s="63"/>
      <c r="K36" s="19"/>
    </row>
    <row r="37" spans="1:14" x14ac:dyDescent="0.45">
      <c r="A37" s="29" t="s">
        <v>10</v>
      </c>
      <c r="B37" s="30">
        <f>+B12</f>
        <v>360</v>
      </c>
      <c r="C37" s="31">
        <v>210</v>
      </c>
      <c r="D37" s="30">
        <f t="shared" si="9"/>
        <v>75600</v>
      </c>
      <c r="E37" s="30">
        <f>+E12</f>
        <v>450</v>
      </c>
      <c r="F37" s="31">
        <v>210</v>
      </c>
      <c r="G37" s="30">
        <f t="shared" si="10"/>
        <v>94500</v>
      </c>
      <c r="H37" s="32">
        <f t="shared" si="11"/>
        <v>810</v>
      </c>
      <c r="I37" s="5">
        <f t="shared" si="12"/>
        <v>170100</v>
      </c>
      <c r="J37" s="63"/>
      <c r="K37" s="19"/>
    </row>
    <row r="38" spans="1:14" x14ac:dyDescent="0.45">
      <c r="A38" s="29" t="s">
        <v>11</v>
      </c>
      <c r="B38" s="30">
        <f>+B13</f>
        <v>266</v>
      </c>
      <c r="C38" s="31">
        <v>230</v>
      </c>
      <c r="D38" s="30">
        <f t="shared" si="9"/>
        <v>61180</v>
      </c>
      <c r="E38" s="30">
        <f>+E13</f>
        <v>360</v>
      </c>
      <c r="F38" s="31">
        <v>230</v>
      </c>
      <c r="G38" s="30">
        <f t="shared" si="10"/>
        <v>82800</v>
      </c>
      <c r="H38" s="32">
        <f t="shared" si="11"/>
        <v>626</v>
      </c>
      <c r="I38" s="5">
        <f t="shared" si="12"/>
        <v>143980</v>
      </c>
      <c r="J38" s="63"/>
      <c r="K38" s="19"/>
    </row>
    <row r="39" spans="1:14" x14ac:dyDescent="0.45">
      <c r="A39" s="29" t="s">
        <v>12</v>
      </c>
      <c r="B39" s="30">
        <v>0</v>
      </c>
      <c r="C39" s="30">
        <v>230</v>
      </c>
      <c r="D39" s="30">
        <f t="shared" si="9"/>
        <v>0</v>
      </c>
      <c r="E39" s="30">
        <v>0</v>
      </c>
      <c r="F39" s="31">
        <v>230</v>
      </c>
      <c r="G39" s="30">
        <f t="shared" si="10"/>
        <v>0</v>
      </c>
      <c r="H39" s="32">
        <f t="shared" si="11"/>
        <v>0</v>
      </c>
      <c r="I39" s="5">
        <f t="shared" si="12"/>
        <v>0</v>
      </c>
      <c r="J39" s="63"/>
      <c r="K39" s="19"/>
    </row>
    <row r="40" spans="1:14" x14ac:dyDescent="0.45">
      <c r="A40" s="29" t="s">
        <v>13</v>
      </c>
      <c r="B40" s="30">
        <v>0</v>
      </c>
      <c r="C40" s="30">
        <v>0</v>
      </c>
      <c r="D40" s="30">
        <f t="shared" si="9"/>
        <v>0</v>
      </c>
      <c r="E40" s="30">
        <v>0</v>
      </c>
      <c r="F40" s="30">
        <v>0</v>
      </c>
      <c r="G40" s="30">
        <f t="shared" si="10"/>
        <v>0</v>
      </c>
      <c r="H40" s="32">
        <f t="shared" si="11"/>
        <v>0</v>
      </c>
      <c r="I40" s="5">
        <f t="shared" si="12"/>
        <v>0</v>
      </c>
      <c r="J40" s="63"/>
      <c r="K40" s="19"/>
    </row>
    <row r="41" spans="1:14" x14ac:dyDescent="0.45">
      <c r="A41" s="29" t="s">
        <v>14</v>
      </c>
      <c r="B41" s="30">
        <v>0</v>
      </c>
      <c r="C41" s="30">
        <v>0</v>
      </c>
      <c r="D41" s="30">
        <f t="shared" si="9"/>
        <v>0</v>
      </c>
      <c r="E41" s="30">
        <v>0</v>
      </c>
      <c r="F41" s="30">
        <v>0</v>
      </c>
      <c r="G41" s="30">
        <f t="shared" si="10"/>
        <v>0</v>
      </c>
      <c r="H41" s="32">
        <f t="shared" si="11"/>
        <v>0</v>
      </c>
      <c r="I41" s="5">
        <f t="shared" si="12"/>
        <v>0</v>
      </c>
      <c r="J41" s="63"/>
      <c r="K41" s="19"/>
    </row>
    <row r="42" spans="1:14" x14ac:dyDescent="0.45">
      <c r="A42" s="26" t="s">
        <v>29</v>
      </c>
      <c r="B42" s="27">
        <f t="shared" ref="B42:I42" si="13">SUM(B43:B49)</f>
        <v>0</v>
      </c>
      <c r="C42" s="27">
        <f t="shared" si="13"/>
        <v>0</v>
      </c>
      <c r="D42" s="27">
        <f t="shared" si="13"/>
        <v>0</v>
      </c>
      <c r="E42" s="27">
        <f t="shared" si="13"/>
        <v>810</v>
      </c>
      <c r="F42" s="27">
        <f t="shared" si="13"/>
        <v>2510</v>
      </c>
      <c r="G42" s="27">
        <f t="shared" si="13"/>
        <v>382500</v>
      </c>
      <c r="H42" s="27">
        <f t="shared" si="13"/>
        <v>810</v>
      </c>
      <c r="I42" s="41">
        <f t="shared" si="13"/>
        <v>382500</v>
      </c>
      <c r="J42" s="64">
        <v>374500</v>
      </c>
      <c r="K42" s="19"/>
      <c r="M42" s="28"/>
      <c r="N42" s="28"/>
    </row>
    <row r="43" spans="1:14" x14ac:dyDescent="0.45">
      <c r="A43" s="29" t="s">
        <v>8</v>
      </c>
      <c r="B43" s="30"/>
      <c r="C43" s="30"/>
      <c r="D43" s="30">
        <f>+C43*B43</f>
        <v>0</v>
      </c>
      <c r="E43" s="30"/>
      <c r="F43" s="31">
        <v>300</v>
      </c>
      <c r="G43" s="30">
        <f>+F43*E43</f>
        <v>0</v>
      </c>
      <c r="H43" s="32">
        <f>B43+E43</f>
        <v>0</v>
      </c>
      <c r="I43" s="5">
        <f>D43+G43</f>
        <v>0</v>
      </c>
      <c r="J43" s="63"/>
      <c r="K43" s="19"/>
    </row>
    <row r="44" spans="1:14" x14ac:dyDescent="0.45">
      <c r="A44" s="29" t="s">
        <v>9</v>
      </c>
      <c r="B44" s="30"/>
      <c r="C44" s="30"/>
      <c r="D44" s="30">
        <f t="shared" ref="D44:D49" si="14">+C44*B44</f>
        <v>0</v>
      </c>
      <c r="E44" s="30"/>
      <c r="F44" s="31">
        <v>360</v>
      </c>
      <c r="G44" s="30">
        <f t="shared" ref="G44:G49" si="15">+F44*E44</f>
        <v>0</v>
      </c>
      <c r="H44" s="32">
        <f t="shared" ref="H44:H49" si="16">B44+E44</f>
        <v>0</v>
      </c>
      <c r="I44" s="5">
        <f t="shared" ref="I44:I49" si="17">D44+G44</f>
        <v>0</v>
      </c>
      <c r="J44" s="63"/>
      <c r="K44" s="19"/>
    </row>
    <row r="45" spans="1:14" x14ac:dyDescent="0.45">
      <c r="A45" s="29" t="s">
        <v>10</v>
      </c>
      <c r="B45" s="30"/>
      <c r="C45" s="30"/>
      <c r="D45" s="30">
        <f t="shared" si="14"/>
        <v>0</v>
      </c>
      <c r="E45" s="30">
        <v>450</v>
      </c>
      <c r="F45" s="31">
        <v>450</v>
      </c>
      <c r="G45" s="30">
        <f t="shared" si="15"/>
        <v>202500</v>
      </c>
      <c r="H45" s="32">
        <f t="shared" si="16"/>
        <v>450</v>
      </c>
      <c r="I45" s="5">
        <f t="shared" si="17"/>
        <v>202500</v>
      </c>
      <c r="J45" s="63"/>
      <c r="K45" s="19"/>
    </row>
    <row r="46" spans="1:14" x14ac:dyDescent="0.45">
      <c r="A46" s="29" t="s">
        <v>11</v>
      </c>
      <c r="B46" s="30"/>
      <c r="C46" s="30"/>
      <c r="D46" s="30">
        <f t="shared" si="14"/>
        <v>0</v>
      </c>
      <c r="E46" s="30">
        <v>360</v>
      </c>
      <c r="F46" s="31">
        <v>500</v>
      </c>
      <c r="G46" s="30">
        <f>+F46*E46</f>
        <v>180000</v>
      </c>
      <c r="H46" s="32">
        <f t="shared" si="16"/>
        <v>360</v>
      </c>
      <c r="I46" s="5">
        <f t="shared" si="17"/>
        <v>180000</v>
      </c>
      <c r="J46" s="63"/>
      <c r="K46" s="19"/>
    </row>
    <row r="47" spans="1:14" x14ac:dyDescent="0.45">
      <c r="A47" s="29" t="s">
        <v>12</v>
      </c>
      <c r="B47" s="30"/>
      <c r="C47" s="30"/>
      <c r="D47" s="30">
        <f t="shared" si="14"/>
        <v>0</v>
      </c>
      <c r="E47" s="30">
        <v>0</v>
      </c>
      <c r="F47" s="31">
        <v>900</v>
      </c>
      <c r="G47" s="30">
        <f t="shared" si="15"/>
        <v>0</v>
      </c>
      <c r="H47" s="32">
        <f t="shared" si="16"/>
        <v>0</v>
      </c>
      <c r="I47" s="5">
        <f t="shared" si="17"/>
        <v>0</v>
      </c>
      <c r="J47" s="63"/>
      <c r="K47" s="19"/>
    </row>
    <row r="48" spans="1:14" x14ac:dyDescent="0.45">
      <c r="A48" s="29" t="s">
        <v>13</v>
      </c>
      <c r="B48" s="30"/>
      <c r="C48" s="30">
        <v>0</v>
      </c>
      <c r="D48" s="30">
        <f t="shared" si="14"/>
        <v>0</v>
      </c>
      <c r="E48" s="30">
        <v>0</v>
      </c>
      <c r="F48" s="30">
        <v>0</v>
      </c>
      <c r="G48" s="30">
        <f t="shared" si="15"/>
        <v>0</v>
      </c>
      <c r="H48" s="32">
        <f t="shared" si="16"/>
        <v>0</v>
      </c>
      <c r="I48" s="5">
        <f t="shared" si="17"/>
        <v>0</v>
      </c>
      <c r="J48" s="63"/>
      <c r="K48" s="19"/>
    </row>
    <row r="49" spans="1:20" x14ac:dyDescent="0.45">
      <c r="A49" s="29" t="s">
        <v>14</v>
      </c>
      <c r="B49" s="30"/>
      <c r="C49" s="30">
        <v>0</v>
      </c>
      <c r="D49" s="30">
        <f t="shared" si="14"/>
        <v>0</v>
      </c>
      <c r="E49" s="30">
        <v>0</v>
      </c>
      <c r="F49" s="30">
        <v>0</v>
      </c>
      <c r="G49" s="30">
        <f t="shared" si="15"/>
        <v>0</v>
      </c>
      <c r="H49" s="32">
        <f t="shared" si="16"/>
        <v>0</v>
      </c>
      <c r="I49" s="5">
        <f t="shared" si="17"/>
        <v>0</v>
      </c>
      <c r="J49" s="63"/>
      <c r="K49" s="19"/>
    </row>
    <row r="50" spans="1:20" s="12" customFormat="1" x14ac:dyDescent="0.45">
      <c r="A50" s="42" t="s">
        <v>30</v>
      </c>
      <c r="B50" s="43">
        <f t="shared" ref="B50:H50" si="18">SUM(B51:B54)</f>
        <v>626</v>
      </c>
      <c r="C50" s="43">
        <f t="shared" si="18"/>
        <v>1370</v>
      </c>
      <c r="D50" s="43">
        <f>SUM(D51:D55)</f>
        <v>284750</v>
      </c>
      <c r="E50" s="43">
        <f t="shared" si="18"/>
        <v>810</v>
      </c>
      <c r="F50" s="43">
        <f t="shared" si="18"/>
        <v>1370</v>
      </c>
      <c r="G50" s="43">
        <f>SUM(G51:G55)</f>
        <v>369000</v>
      </c>
      <c r="H50" s="43">
        <f t="shared" si="18"/>
        <v>1436</v>
      </c>
      <c r="I50" s="44">
        <f>SUM(I51:I55)</f>
        <v>653750</v>
      </c>
      <c r="J50" s="65">
        <v>653800</v>
      </c>
      <c r="K50" s="19"/>
      <c r="M50" s="28"/>
      <c r="N50" s="28"/>
      <c r="S50" s="8"/>
      <c r="T50" s="8"/>
    </row>
    <row r="51" spans="1:20" x14ac:dyDescent="0.45">
      <c r="A51" s="29" t="s">
        <v>8</v>
      </c>
      <c r="B51" s="30"/>
      <c r="C51" s="45">
        <v>215</v>
      </c>
      <c r="D51" s="46">
        <f>+C51*B51</f>
        <v>0</v>
      </c>
      <c r="E51" s="30"/>
      <c r="F51" s="47">
        <v>215</v>
      </c>
      <c r="G51" s="46">
        <f>+F51*E51</f>
        <v>0</v>
      </c>
      <c r="H51" s="48">
        <f>B51+E51</f>
        <v>0</v>
      </c>
      <c r="I51" s="49">
        <f>+D51+G51</f>
        <v>0</v>
      </c>
      <c r="J51" s="66"/>
      <c r="K51" s="19"/>
      <c r="L51" s="50"/>
    </row>
    <row r="52" spans="1:20" x14ac:dyDescent="0.45">
      <c r="A52" s="29" t="s">
        <v>9</v>
      </c>
      <c r="B52" s="30"/>
      <c r="C52" s="45">
        <v>240</v>
      </c>
      <c r="D52" s="46">
        <f>+C52*B52</f>
        <v>0</v>
      </c>
      <c r="E52" s="30"/>
      <c r="F52" s="47">
        <v>240</v>
      </c>
      <c r="G52" s="46">
        <f>+F52*E52</f>
        <v>0</v>
      </c>
      <c r="H52" s="48">
        <f>B52+E52</f>
        <v>0</v>
      </c>
      <c r="I52" s="49">
        <f>+D52+G52</f>
        <v>0</v>
      </c>
      <c r="J52" s="66"/>
      <c r="K52" s="19"/>
      <c r="L52" s="50"/>
    </row>
    <row r="53" spans="1:20" x14ac:dyDescent="0.45">
      <c r="A53" s="29" t="s">
        <v>10</v>
      </c>
      <c r="B53" s="30">
        <f>+B37</f>
        <v>360</v>
      </c>
      <c r="C53" s="45">
        <v>440</v>
      </c>
      <c r="D53" s="46">
        <f>+C53*B53</f>
        <v>158400</v>
      </c>
      <c r="E53" s="30">
        <f>+E45</f>
        <v>450</v>
      </c>
      <c r="F53" s="47">
        <v>440</v>
      </c>
      <c r="G53" s="46">
        <f>+F53*E53</f>
        <v>198000</v>
      </c>
      <c r="H53" s="48">
        <f>B53+E53</f>
        <v>810</v>
      </c>
      <c r="I53" s="49">
        <f>+D53+G53</f>
        <v>356400</v>
      </c>
      <c r="J53" s="66"/>
      <c r="K53" s="19"/>
      <c r="L53" s="50"/>
    </row>
    <row r="54" spans="1:20" ht="22.5" thickBot="1" x14ac:dyDescent="0.5">
      <c r="A54" s="4" t="s">
        <v>11</v>
      </c>
      <c r="B54" s="51">
        <f>+B38</f>
        <v>266</v>
      </c>
      <c r="C54" s="52">
        <v>475</v>
      </c>
      <c r="D54" s="46">
        <f>+C54*B54</f>
        <v>126350</v>
      </c>
      <c r="E54" s="51">
        <f>+E46</f>
        <v>360</v>
      </c>
      <c r="F54" s="53">
        <v>475</v>
      </c>
      <c r="G54" s="46">
        <f>+F54*E54</f>
        <v>171000</v>
      </c>
      <c r="H54" s="48">
        <f>B54+E54</f>
        <v>626</v>
      </c>
      <c r="I54" s="49">
        <f>+D54+G54</f>
        <v>297350</v>
      </c>
      <c r="J54" s="66"/>
      <c r="K54" s="19"/>
      <c r="L54" s="54"/>
    </row>
    <row r="55" spans="1:20" ht="22.5" thickTop="1" x14ac:dyDescent="0.45">
      <c r="A55" s="29" t="s">
        <v>12</v>
      </c>
      <c r="B55" s="29"/>
      <c r="C55" s="55">
        <v>475</v>
      </c>
      <c r="D55" s="46">
        <f>+C55*B55</f>
        <v>0</v>
      </c>
      <c r="E55" s="29"/>
      <c r="F55" s="47">
        <v>475</v>
      </c>
      <c r="G55" s="46">
        <f>+F55*E55</f>
        <v>0</v>
      </c>
      <c r="H55" s="48">
        <f>B55+E55</f>
        <v>0</v>
      </c>
      <c r="I55" s="49">
        <f>+D55+G55</f>
        <v>0</v>
      </c>
      <c r="J55" s="66"/>
    </row>
  </sheetData>
  <mergeCells count="3">
    <mergeCell ref="A1:I1"/>
    <mergeCell ref="A2:I2"/>
    <mergeCell ref="M4:M6"/>
  </mergeCells>
  <printOptions horizontalCentered="1"/>
  <pageMargins left="0.36" right="0.15748031496063" top="0.1" bottom="0.1" header="0.31496062992126" footer="0.31496062992126"/>
  <pageSetup paperSize="9" scale="65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คิดค่าใช้จ่ายสาธิต66</vt:lpstr>
      <vt:lpstr>ตัวอย่าง65</vt:lpstr>
      <vt:lpstr>คิดค่าใช้จ่ายสาธิต66!Print_Area</vt:lpstr>
      <vt:lpstr>ตัวอย่าง65!Print_Area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CCS</dc:creator>
  <cp:lastModifiedBy>CCS</cp:lastModifiedBy>
  <dcterms:created xsi:type="dcterms:W3CDTF">2019-03-15T01:45:38Z</dcterms:created>
  <dcterms:modified xsi:type="dcterms:W3CDTF">2021-09-21T05:41:15Z</dcterms:modified>
</cp:coreProperties>
</file>